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1"/>
  </bookViews>
  <sheets>
    <sheet name="Marina Final" sheetId="1" r:id="rId1"/>
    <sheet name="c.f.e. pemex" sheetId="2" r:id="rId2"/>
  </sheets>
  <definedNames>
    <definedName name="_xlnm.Print_Titles" localSheetId="0">'Marina Final'!$1:$7</definedName>
  </definedNames>
  <calcPr fullCalcOnLoad="1"/>
</workbook>
</file>

<file path=xl/sharedStrings.xml><?xml version="1.0" encoding="utf-8"?>
<sst xmlns="http://schemas.openxmlformats.org/spreadsheetml/2006/main" count="137" uniqueCount="93">
  <si>
    <t>Total</t>
  </si>
  <si>
    <t>1. Ref. MARINA-2002- C01-4638</t>
  </si>
  <si>
    <t>“Sistema opto electrónico de Tiro.”</t>
  </si>
  <si>
    <t xml:space="preserve">Responsable: Dr. Altamirano Robles Leopoldo </t>
  </si>
  <si>
    <t>INFORME DE LA IRA.ETAPA 14 NOV/2003</t>
  </si>
  <si>
    <t>2. Ref. MARINA-2002- C01-4580</t>
  </si>
  <si>
    <t>“Modernización del equipo electromédico en los establecimientos</t>
  </si>
  <si>
    <t>de sanidad naval de la Armada de México, Desarrollo de una red</t>
  </si>
  <si>
    <t>de equipo de Imaginología.”</t>
  </si>
  <si>
    <t>3. Ref. MARINA-2002- C01-4636</t>
  </si>
  <si>
    <t>“Sistema de vigilancia aérea.”</t>
  </si>
  <si>
    <t xml:space="preserve">Responsable: Dr. Miguel Octavio Arias Estrada </t>
  </si>
  <si>
    <t>4. Ref. MARINA-2002-C01-4579</t>
  </si>
  <si>
    <t>“Modernización de equipos de navegación, comunicaciones y</t>
  </si>
  <si>
    <t>procesamiento de información de unidades de superficie de la</t>
  </si>
  <si>
    <t>Armada de México.”</t>
  </si>
  <si>
    <t>5. Ref. MARINA-2002-C01-395</t>
  </si>
  <si>
    <t>“Proyecto para diseñar e implementar un sistema de control digital</t>
  </si>
  <si>
    <t>distribuido para subsistir en actual control neumático de las calderas</t>
  </si>
  <si>
    <t>de las fragatas clase allende (EX Knox) de la Armada de México.”</t>
  </si>
  <si>
    <t xml:space="preserve">Responsable: Dr. Francisco Barbosa Escudero </t>
  </si>
  <si>
    <t>INFORME DE LA IRA.ETAPA 21 JUL/2003</t>
  </si>
  <si>
    <t>INFORME DE LA 2DA.ETAPA 01 OCT/2003</t>
  </si>
  <si>
    <t>“Desarrollo de radares para unidades de la Armada de México.”</t>
  </si>
  <si>
    <t xml:space="preserve">Responsable: Dr. René Armando Cumplido Parra </t>
  </si>
  <si>
    <t>Misil naval</t>
  </si>
  <si>
    <t>Responsable: Dr. Leopoldo Altamirano Robles</t>
  </si>
  <si>
    <t>Cámara infrarroja</t>
  </si>
  <si>
    <t>Responsable: Dr. Miguel O. Arias Estrada</t>
  </si>
  <si>
    <t>Sistema de vigilancia para vehículos de reconocimiento</t>
  </si>
  <si>
    <t xml:space="preserve">Responsable: Dr. Benito Orozco Serna </t>
  </si>
  <si>
    <t>Sistema  de estabilización balística para unidades de la armada de México</t>
  </si>
  <si>
    <t>Responsable: Dr. Francisco Barbosa Escudero</t>
  </si>
  <si>
    <t>Modernización de sistemas de anaveaje</t>
  </si>
  <si>
    <t>Responsable: Dr. Saúl Eduardo Pomares Hernández</t>
  </si>
  <si>
    <t>Sistema telemétrico MIRILLA (Mira infrarroja con iluminación láser de</t>
  </si>
  <si>
    <t xml:space="preserve"> largo alcance)</t>
  </si>
  <si>
    <t>Soporte de educación a distancia para la formación de recursos</t>
  </si>
  <si>
    <t xml:space="preserve"> humanos de alto nivel aplicado a los institutos tecnológicos superiores </t>
  </si>
  <si>
    <t>del estado de puebla.</t>
  </si>
  <si>
    <t>INFORME DE LA 2DA.ETAPA 15 MAY/2004</t>
  </si>
  <si>
    <t>INFORME DE LA 3RA.ETAPA 29 NOV/2004</t>
  </si>
  <si>
    <t>INFORME DE LA 3RA.ETAPA 18 FEB/2004</t>
  </si>
  <si>
    <t>INFORME DE LA 4TA.ETAPA 09 NOV/2004</t>
  </si>
  <si>
    <t>6. Ref. MARINA-2002- C01-4637</t>
  </si>
  <si>
    <t>INFORME DE LA IRA.ETAPA 14  JUN/2004</t>
  </si>
  <si>
    <t>INFORME DE LA 2DA.ETAPA 17 DIC/2004</t>
  </si>
  <si>
    <t>INFORME DE LA IRA.ETAPA 18  NOV/2004</t>
  </si>
  <si>
    <t>INFORME DE LA IRA.ETAPA 11 NOV/2004</t>
  </si>
  <si>
    <t>INFORME DE LA IRA.ETAPA 29 NOV/2004</t>
  </si>
  <si>
    <t>INFORME DE LA IRA.ETAPA 18 FEB/2005</t>
  </si>
  <si>
    <t>INFORME DE LA IRA.ETAPA 31 AGO/2004</t>
  </si>
  <si>
    <t>INFORME DE LA IRA.ETAPA 11  NOV/2004</t>
  </si>
  <si>
    <t>Contratos Marina</t>
  </si>
  <si>
    <t xml:space="preserve"> </t>
  </si>
  <si>
    <t>INFORME DE LA IRA.ETAPA 25 MAY/2005</t>
  </si>
  <si>
    <t xml:space="preserve">Ejercido al </t>
  </si>
  <si>
    <t>30/junio/2005</t>
  </si>
  <si>
    <t>Saldo por Ejercer</t>
  </si>
  <si>
    <t xml:space="preserve">Fecha de Terminación </t>
  </si>
  <si>
    <t>Sistema para control de tiro para ametralladora de 50 CDP-SCONTA50</t>
  </si>
  <si>
    <t>Responsable: Ing. Francisco Barbosa Escudero</t>
  </si>
  <si>
    <t>Sistema de visión nocturna night visión</t>
  </si>
  <si>
    <t>INSTITUTO NACIONAL DE ASTROFÍSICA, ÓPTICA Y ELECTRÓNICA</t>
  </si>
  <si>
    <t>Inicio: 22-Nov-04</t>
  </si>
  <si>
    <t>Inicio: 19-Abr-04</t>
  </si>
  <si>
    <t>Inicio: 05-Sep-03</t>
  </si>
  <si>
    <t>Inicio: 01-Abr-03</t>
  </si>
  <si>
    <t>Contrato</t>
  </si>
  <si>
    <t xml:space="preserve"> Contratos de Prestación de Servicios con Pemex-Gas Petroquimica</t>
  </si>
  <si>
    <t>Contrato No. Pemex-Gas PGPB-SGLPB-GO-INAOE-001/2005</t>
  </si>
  <si>
    <t>Contrato No. Pemex-Gas PGPB-SD-INAOE-001/2005</t>
  </si>
  <si>
    <t xml:space="preserve">Contratos de Prestación de Servicios con la Comisión Federal de Electricidad </t>
  </si>
  <si>
    <t xml:space="preserve">C.F.E  </t>
  </si>
  <si>
    <t>Contrato  No. 056003                (inicio 01-02-05)</t>
  </si>
  <si>
    <t>Contrato  No. 056002                (inicio 01-01-05)</t>
  </si>
  <si>
    <t xml:space="preserve"> (inicio 01/01/2005)</t>
  </si>
  <si>
    <t>(inicio 17-01-05)</t>
  </si>
  <si>
    <t xml:space="preserve">Total </t>
  </si>
  <si>
    <t xml:space="preserve">Proyectos Fondos Sectoriales con la Secretaria de Marina y Fondos Mixtos </t>
  </si>
  <si>
    <t xml:space="preserve"> con el Gobierno del Estado de Puebla</t>
  </si>
  <si>
    <t>Contrato con el Gobierno del Estado de Puebla</t>
  </si>
  <si>
    <t>7.-Ref.-MARINA- 2003- C02-12271</t>
  </si>
  <si>
    <t>8.-Ref.-MARINA- 2003- C02-11650/B1</t>
  </si>
  <si>
    <t>9.-Ref.-MARINA- 2003- C02-11896/B1</t>
  </si>
  <si>
    <t>10.-Ref.-MARINA- 2003-C02-12067/B1</t>
  </si>
  <si>
    <t>11.-Ref.-MARINA- 2003-C02-12064/B1</t>
  </si>
  <si>
    <t>12.-Ref.-MARINA- 2003-C02-11898/B1</t>
  </si>
  <si>
    <t>13.-Ref.-MARINA- 2004-C03-01</t>
  </si>
  <si>
    <t>14.-Ref.-MARINA- 2004-C03-02</t>
  </si>
  <si>
    <t>15.-Ref.-MOD-ORD-29-02 Clave 8727</t>
  </si>
  <si>
    <r>
      <t>MAS:</t>
    </r>
    <r>
      <rPr>
        <sz val="10"/>
        <rFont val="Arial"/>
        <family val="2"/>
      </rPr>
      <t xml:space="preserve"> AMPLIACIÓN </t>
    </r>
  </si>
  <si>
    <r>
      <t>MENOS:</t>
    </r>
    <r>
      <rPr>
        <sz val="10"/>
        <rFont val="Arial"/>
        <family val="2"/>
      </rPr>
      <t xml:space="preserve"> Fortalecimiento Institucional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</si>
</sst>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d&quot; de &quot;mmmm&quot; de &quot;yyyy"/>
    <numFmt numFmtId="179" formatCode="dd\-mm\-yy;@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3" fontId="0" fillId="0" borderId="0" xfId="15" applyNumberFormat="1" applyFont="1" applyBorder="1" applyAlignment="1">
      <alignment/>
    </xf>
    <xf numFmtId="15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center"/>
    </xf>
    <xf numFmtId="49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left" indent="1"/>
    </xf>
    <xf numFmtId="43" fontId="0" fillId="0" borderId="0" xfId="15" applyNumberFormat="1" applyFont="1" applyAlignment="1">
      <alignment/>
    </xf>
    <xf numFmtId="43" fontId="0" fillId="0" borderId="0" xfId="15" applyNumberFormat="1" applyFont="1" applyFill="1" applyBorder="1" applyAlignment="1">
      <alignment/>
    </xf>
    <xf numFmtId="0" fontId="0" fillId="0" borderId="0" xfId="0" applyFont="1" applyAlignment="1">
      <alignment horizontal="left" indent="2"/>
    </xf>
    <xf numFmtId="173" fontId="0" fillId="0" borderId="0" xfId="15" applyNumberFormat="1" applyFont="1" applyFill="1" applyAlignment="1">
      <alignment/>
    </xf>
    <xf numFmtId="0" fontId="1" fillId="0" borderId="0" xfId="0" applyFont="1" applyAlignment="1">
      <alignment horizontal="left" indent="2"/>
    </xf>
    <xf numFmtId="173" fontId="0" fillId="0" borderId="0" xfId="0" applyNumberFormat="1" applyFont="1" applyAlignment="1">
      <alignment/>
    </xf>
    <xf numFmtId="43" fontId="0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1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15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center"/>
    </xf>
    <xf numFmtId="49" fontId="1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56"/>
  <sheetViews>
    <sheetView workbookViewId="0" topLeftCell="A1">
      <pane xSplit="1" ySplit="6" topLeftCell="B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3" sqref="A83:IV83"/>
    </sheetView>
  </sheetViews>
  <sheetFormatPr defaultColWidth="11.421875" defaultRowHeight="12.75"/>
  <cols>
    <col min="1" max="1" width="59.8515625" style="1" customWidth="1"/>
    <col min="2" max="2" width="17.7109375" style="6" customWidth="1"/>
    <col min="3" max="3" width="15.421875" style="6" customWidth="1"/>
    <col min="4" max="4" width="18.140625" style="6" customWidth="1"/>
    <col min="5" max="5" width="19.421875" style="6" customWidth="1"/>
    <col min="6" max="16384" width="11.421875" style="1" customWidth="1"/>
  </cols>
  <sheetData>
    <row r="1" spans="1:9" ht="12.75">
      <c r="A1" s="11" t="s">
        <v>63</v>
      </c>
      <c r="B1" s="11"/>
      <c r="C1" s="11"/>
      <c r="D1" s="11"/>
      <c r="E1" s="11"/>
      <c r="H1" s="5"/>
      <c r="I1" s="12"/>
    </row>
    <row r="3" ht="12.75">
      <c r="A3" s="13" t="s">
        <v>79</v>
      </c>
    </row>
    <row r="4" ht="12.75">
      <c r="A4" s="13" t="s">
        <v>80</v>
      </c>
    </row>
    <row r="5" spans="2:5" ht="12.75">
      <c r="B5" s="14" t="s">
        <v>0</v>
      </c>
      <c r="C5" s="14" t="s">
        <v>56</v>
      </c>
      <c r="D5" s="14" t="s">
        <v>58</v>
      </c>
      <c r="E5" s="14" t="s">
        <v>59</v>
      </c>
    </row>
    <row r="6" spans="2:5" ht="12.75">
      <c r="B6" s="14" t="s">
        <v>68</v>
      </c>
      <c r="C6" s="15" t="s">
        <v>57</v>
      </c>
      <c r="D6" s="15" t="s">
        <v>57</v>
      </c>
      <c r="E6" s="15"/>
    </row>
    <row r="7" spans="1:5" ht="12.75">
      <c r="A7" s="1" t="s">
        <v>53</v>
      </c>
      <c r="B7" s="16"/>
      <c r="C7" s="16"/>
      <c r="D7" s="14"/>
      <c r="E7" s="14"/>
    </row>
    <row r="8" spans="1:5" ht="12.75">
      <c r="A8" s="17" t="s">
        <v>1</v>
      </c>
      <c r="B8" s="18">
        <v>13300000</v>
      </c>
      <c r="C8" s="18">
        <f>11692470.64+2568377+3050826</f>
        <v>17311673.64</v>
      </c>
      <c r="D8" s="19">
        <f>SUM(B8:B12)-C8</f>
        <v>1588326.3599999994</v>
      </c>
      <c r="E8" s="3">
        <v>38732</v>
      </c>
    </row>
    <row r="9" spans="1:5" ht="12.75">
      <c r="A9" s="20" t="s">
        <v>2</v>
      </c>
      <c r="B9" s="18"/>
      <c r="C9" s="18"/>
      <c r="D9" s="19"/>
      <c r="E9" s="21"/>
    </row>
    <row r="10" spans="1:5" ht="12.75">
      <c r="A10" s="22" t="s">
        <v>3</v>
      </c>
      <c r="B10" s="18"/>
      <c r="C10" s="18"/>
      <c r="D10" s="19"/>
      <c r="E10" s="21"/>
    </row>
    <row r="11" spans="1:5" ht="12.75">
      <c r="A11" s="20" t="s">
        <v>67</v>
      </c>
      <c r="B11" s="18"/>
      <c r="C11" s="18"/>
      <c r="D11" s="19"/>
      <c r="E11" s="21"/>
    </row>
    <row r="12" spans="1:5" ht="12.75">
      <c r="A12" s="22" t="s">
        <v>91</v>
      </c>
      <c r="B12" s="18">
        <v>5600000</v>
      </c>
      <c r="C12" s="18"/>
      <c r="D12" s="19"/>
      <c r="E12" s="21"/>
    </row>
    <row r="13" spans="1:5" ht="12.75">
      <c r="A13" s="1" t="s">
        <v>4</v>
      </c>
      <c r="B13" s="18"/>
      <c r="C13" s="18"/>
      <c r="D13" s="19"/>
      <c r="E13" s="21"/>
    </row>
    <row r="14" spans="1:5" ht="12.75">
      <c r="A14" s="1" t="s">
        <v>40</v>
      </c>
      <c r="B14" s="18"/>
      <c r="C14" s="18"/>
      <c r="D14" s="19"/>
      <c r="E14" s="21"/>
    </row>
    <row r="15" spans="1:5" ht="12.75">
      <c r="A15" s="1" t="s">
        <v>41</v>
      </c>
      <c r="B15" s="18"/>
      <c r="C15" s="18"/>
      <c r="D15" s="19"/>
      <c r="E15" s="21"/>
    </row>
    <row r="16" spans="2:5" ht="12.75">
      <c r="B16" s="18"/>
      <c r="C16" s="18"/>
      <c r="D16" s="19"/>
      <c r="E16" s="21"/>
    </row>
    <row r="17" spans="1:5" ht="12.75">
      <c r="A17" s="17" t="s">
        <v>5</v>
      </c>
      <c r="B17" s="18">
        <v>6943885</v>
      </c>
      <c r="C17" s="18">
        <f>4029127+988913+1029626</f>
        <v>6047666</v>
      </c>
      <c r="D17" s="19">
        <f>SUM(B17:B24)-C17</f>
        <v>821463</v>
      </c>
      <c r="E17" s="3">
        <v>38595</v>
      </c>
    </row>
    <row r="18" spans="1:5" ht="12.75">
      <c r="A18" s="20" t="s">
        <v>6</v>
      </c>
      <c r="B18" s="18"/>
      <c r="C18" s="18"/>
      <c r="D18" s="19"/>
      <c r="E18" s="21"/>
    </row>
    <row r="19" spans="1:5" ht="12.75">
      <c r="A19" s="20" t="s">
        <v>7</v>
      </c>
      <c r="B19" s="18"/>
      <c r="C19" s="18"/>
      <c r="D19" s="19"/>
      <c r="E19" s="21"/>
    </row>
    <row r="20" spans="1:5" ht="12.75">
      <c r="A20" s="20" t="s">
        <v>8</v>
      </c>
      <c r="B20" s="18"/>
      <c r="C20" s="18"/>
      <c r="D20" s="19"/>
      <c r="E20" s="21"/>
    </row>
    <row r="21" spans="1:5" ht="12.75">
      <c r="A21" s="22" t="s">
        <v>3</v>
      </c>
      <c r="B21" s="18"/>
      <c r="C21" s="18"/>
      <c r="D21" s="19"/>
      <c r="E21" s="21"/>
    </row>
    <row r="22" spans="1:5" ht="12.75">
      <c r="A22" s="20" t="s">
        <v>67</v>
      </c>
      <c r="B22" s="18"/>
      <c r="C22" s="18"/>
      <c r="D22" s="19"/>
      <c r="E22" s="21"/>
    </row>
    <row r="23" spans="1:4" ht="12.75">
      <c r="A23" s="22" t="s">
        <v>92</v>
      </c>
      <c r="B23" s="18">
        <v>-700000</v>
      </c>
      <c r="C23" s="18"/>
      <c r="D23" s="19"/>
    </row>
    <row r="24" spans="1:4" ht="12.75">
      <c r="A24" s="22" t="s">
        <v>91</v>
      </c>
      <c r="B24" s="18">
        <v>625244</v>
      </c>
      <c r="C24" s="18"/>
      <c r="D24" s="19"/>
    </row>
    <row r="25" spans="1:5" ht="12.75">
      <c r="A25" s="1" t="s">
        <v>4</v>
      </c>
      <c r="B25" s="18"/>
      <c r="C25" s="18"/>
      <c r="D25" s="19"/>
      <c r="E25" s="21"/>
    </row>
    <row r="26" spans="1:5" ht="12.75">
      <c r="A26" s="1" t="s">
        <v>40</v>
      </c>
      <c r="B26" s="18"/>
      <c r="C26" s="18"/>
      <c r="D26" s="19"/>
      <c r="E26" s="21"/>
    </row>
    <row r="27" spans="1:5" ht="12.75">
      <c r="A27" s="1" t="s">
        <v>41</v>
      </c>
      <c r="B27" s="18"/>
      <c r="C27" s="18"/>
      <c r="D27" s="19"/>
      <c r="E27" s="21"/>
    </row>
    <row r="28" spans="2:5" ht="12.75">
      <c r="B28" s="18"/>
      <c r="C28" s="18"/>
      <c r="D28" s="19"/>
      <c r="E28" s="21"/>
    </row>
    <row r="29" spans="1:5" ht="12.75">
      <c r="A29" s="17" t="s">
        <v>9</v>
      </c>
      <c r="B29" s="18">
        <v>8555472</v>
      </c>
      <c r="C29" s="18">
        <f>3695506.64+2152320+241191</f>
        <v>6089017.640000001</v>
      </c>
      <c r="D29" s="19">
        <f>B29-C29</f>
        <v>2466454.3599999994</v>
      </c>
      <c r="E29" s="3">
        <v>38610</v>
      </c>
    </row>
    <row r="30" spans="1:5" ht="12.75">
      <c r="A30" s="20" t="s">
        <v>10</v>
      </c>
      <c r="B30" s="18"/>
      <c r="C30" s="18"/>
      <c r="D30" s="19"/>
      <c r="E30" s="21"/>
    </row>
    <row r="31" spans="1:5" ht="12.75">
      <c r="A31" s="22" t="s">
        <v>11</v>
      </c>
      <c r="B31" s="18"/>
      <c r="C31" s="18"/>
      <c r="D31" s="19"/>
      <c r="E31" s="21"/>
    </row>
    <row r="32" spans="1:5" ht="12.75">
      <c r="A32" s="20" t="s">
        <v>67</v>
      </c>
      <c r="B32" s="18"/>
      <c r="C32" s="18"/>
      <c r="D32" s="19"/>
      <c r="E32" s="21"/>
    </row>
    <row r="33" spans="1:5" ht="12.75">
      <c r="A33" s="1" t="s">
        <v>4</v>
      </c>
      <c r="B33" s="18"/>
      <c r="C33" s="18"/>
      <c r="D33" s="19"/>
      <c r="E33" s="21"/>
    </row>
    <row r="34" spans="1:5" ht="12.75">
      <c r="A34" s="1" t="s">
        <v>40</v>
      </c>
      <c r="B34" s="18"/>
      <c r="C34" s="18"/>
      <c r="D34" s="19"/>
      <c r="E34" s="21"/>
    </row>
    <row r="35" spans="1:5" ht="12.75">
      <c r="A35" s="1" t="s">
        <v>41</v>
      </c>
      <c r="B35" s="18"/>
      <c r="C35" s="18"/>
      <c r="D35" s="19"/>
      <c r="E35" s="21"/>
    </row>
    <row r="36" spans="2:5" ht="12.75">
      <c r="B36" s="18"/>
      <c r="C36" s="18"/>
      <c r="D36" s="19"/>
      <c r="E36" s="21"/>
    </row>
    <row r="37" spans="1:5" ht="12.75">
      <c r="A37" s="17" t="s">
        <v>12</v>
      </c>
      <c r="B37" s="18">
        <v>8263926</v>
      </c>
      <c r="C37" s="18">
        <f>2799356.61+945469+1394089</f>
        <v>5138914.609999999</v>
      </c>
      <c r="D37" s="19">
        <f>B37-C37</f>
        <v>3125011.3900000006</v>
      </c>
      <c r="E37" s="3">
        <v>38610</v>
      </c>
    </row>
    <row r="38" spans="1:5" ht="12.75">
      <c r="A38" s="20" t="s">
        <v>13</v>
      </c>
      <c r="B38" s="18"/>
      <c r="C38" s="18"/>
      <c r="D38" s="19"/>
      <c r="E38" s="21"/>
    </row>
    <row r="39" spans="1:5" ht="12.75">
      <c r="A39" s="20" t="s">
        <v>14</v>
      </c>
      <c r="B39" s="18"/>
      <c r="C39" s="18"/>
      <c r="D39" s="19"/>
      <c r="E39" s="21"/>
    </row>
    <row r="40" spans="1:5" ht="12.75">
      <c r="A40" s="20" t="s">
        <v>15</v>
      </c>
      <c r="B40" s="18"/>
      <c r="C40" s="18"/>
      <c r="D40" s="19"/>
      <c r="E40" s="21"/>
    </row>
    <row r="41" spans="1:5" ht="12.75">
      <c r="A41" s="22" t="s">
        <v>11</v>
      </c>
      <c r="B41" s="18"/>
      <c r="C41" s="18"/>
      <c r="D41" s="19"/>
      <c r="E41" s="21"/>
    </row>
    <row r="42" spans="1:5" ht="12.75">
      <c r="A42" s="20" t="s">
        <v>67</v>
      </c>
      <c r="B42" s="18"/>
      <c r="C42" s="18"/>
      <c r="D42" s="19"/>
      <c r="E42" s="21"/>
    </row>
    <row r="43" spans="1:5" ht="12.75">
      <c r="A43" s="1" t="s">
        <v>4</v>
      </c>
      <c r="B43" s="18"/>
      <c r="C43" s="18"/>
      <c r="D43" s="19"/>
      <c r="E43" s="21"/>
    </row>
    <row r="44" spans="1:5" ht="12.75">
      <c r="A44" s="1" t="s">
        <v>40</v>
      </c>
      <c r="B44" s="18"/>
      <c r="C44" s="18"/>
      <c r="D44" s="19"/>
      <c r="E44" s="21"/>
    </row>
    <row r="45" spans="1:5" ht="12.75">
      <c r="A45" s="1" t="s">
        <v>41</v>
      </c>
      <c r="B45" s="18"/>
      <c r="C45" s="18"/>
      <c r="D45" s="19"/>
      <c r="E45" s="21"/>
    </row>
    <row r="46" spans="2:5" ht="12.75">
      <c r="B46" s="18"/>
      <c r="C46" s="18"/>
      <c r="D46" s="19"/>
      <c r="E46" s="21"/>
    </row>
    <row r="47" spans="2:5" ht="12.75">
      <c r="B47" s="18"/>
      <c r="C47" s="18"/>
      <c r="D47" s="19"/>
      <c r="E47" s="21"/>
    </row>
    <row r="48" spans="1:5" ht="12.75">
      <c r="A48" s="17" t="s">
        <v>16</v>
      </c>
      <c r="B48" s="18">
        <v>7003200</v>
      </c>
      <c r="C48" s="18">
        <v>6418091</v>
      </c>
      <c r="D48" s="19">
        <f>SUM(B48:B57)-C48</f>
        <v>487004</v>
      </c>
      <c r="E48" s="3">
        <v>38610</v>
      </c>
    </row>
    <row r="49" spans="1:7" ht="12.75">
      <c r="A49" s="20" t="s">
        <v>17</v>
      </c>
      <c r="B49" s="18"/>
      <c r="C49" s="18"/>
      <c r="D49" s="19"/>
      <c r="E49" s="21"/>
      <c r="G49" s="23"/>
    </row>
    <row r="50" spans="1:5" ht="12.75">
      <c r="A50" s="20" t="s">
        <v>18</v>
      </c>
      <c r="B50" s="18"/>
      <c r="C50" s="18"/>
      <c r="D50" s="19"/>
      <c r="E50" s="21"/>
    </row>
    <row r="51" spans="1:5" ht="12.75">
      <c r="A51" s="20" t="s">
        <v>19</v>
      </c>
      <c r="B51" s="18"/>
      <c r="C51" s="18"/>
      <c r="D51" s="19"/>
      <c r="E51" s="21"/>
    </row>
    <row r="52" spans="1:5" ht="12.75">
      <c r="A52" s="22" t="s">
        <v>20</v>
      </c>
      <c r="B52" s="18"/>
      <c r="C52" s="18"/>
      <c r="D52" s="19"/>
      <c r="E52" s="21"/>
    </row>
    <row r="53" spans="1:5" ht="12.75">
      <c r="A53" s="20" t="s">
        <v>67</v>
      </c>
      <c r="B53" s="18"/>
      <c r="C53" s="18"/>
      <c r="D53" s="19"/>
      <c r="E53" s="21"/>
    </row>
    <row r="54" spans="1:5" ht="12.75">
      <c r="A54" s="22" t="s">
        <v>92</v>
      </c>
      <c r="B54" s="18">
        <v>-674350</v>
      </c>
      <c r="C54" s="18"/>
      <c r="D54" s="19"/>
      <c r="E54" s="21"/>
    </row>
    <row r="55" spans="1:5" ht="12.75">
      <c r="A55" s="22" t="s">
        <v>91</v>
      </c>
      <c r="B55" s="18">
        <v>576245</v>
      </c>
      <c r="C55" s="18"/>
      <c r="D55" s="19"/>
      <c r="E55" s="21"/>
    </row>
    <row r="56" spans="1:5" ht="12.75">
      <c r="A56" s="1" t="s">
        <v>21</v>
      </c>
      <c r="B56" s="18"/>
      <c r="C56" s="18"/>
      <c r="D56" s="19"/>
      <c r="E56" s="21"/>
    </row>
    <row r="57" spans="1:5" ht="12.75">
      <c r="A57" s="1" t="s">
        <v>22</v>
      </c>
      <c r="B57" s="18"/>
      <c r="C57" s="18"/>
      <c r="D57" s="19"/>
      <c r="E57" s="21"/>
    </row>
    <row r="58" spans="1:5" ht="12.75">
      <c r="A58" s="1" t="s">
        <v>42</v>
      </c>
      <c r="B58" s="18"/>
      <c r="C58" s="18"/>
      <c r="D58" s="19"/>
      <c r="E58" s="21"/>
    </row>
    <row r="59" spans="1:5" ht="12.75">
      <c r="A59" s="1" t="s">
        <v>43</v>
      </c>
      <c r="B59" s="18"/>
      <c r="C59" s="18"/>
      <c r="D59" s="19"/>
      <c r="E59" s="21"/>
    </row>
    <row r="60" spans="2:5" ht="12.75">
      <c r="B60" s="18"/>
      <c r="C60" s="18"/>
      <c r="D60" s="19"/>
      <c r="E60" s="21"/>
    </row>
    <row r="61" spans="1:5" ht="12.75">
      <c r="A61" s="17" t="s">
        <v>44</v>
      </c>
      <c r="B61" s="24">
        <v>6463000</v>
      </c>
      <c r="C61" s="24">
        <f>2363496+538621+1043793</f>
        <v>3945910</v>
      </c>
      <c r="D61" s="19">
        <f>B61-C61</f>
        <v>2517090</v>
      </c>
      <c r="E61" s="3">
        <v>38610</v>
      </c>
    </row>
    <row r="62" spans="1:4" ht="12.75">
      <c r="A62" s="20" t="s">
        <v>23</v>
      </c>
      <c r="B62" s="18"/>
      <c r="C62" s="18"/>
      <c r="D62" s="19"/>
    </row>
    <row r="63" spans="1:4" ht="12.75">
      <c r="A63" s="22" t="s">
        <v>24</v>
      </c>
      <c r="B63" s="18"/>
      <c r="C63" s="18"/>
      <c r="D63" s="19"/>
    </row>
    <row r="64" spans="1:4" ht="12.75">
      <c r="A64" s="20" t="s">
        <v>67</v>
      </c>
      <c r="B64" s="18"/>
      <c r="C64" s="18"/>
      <c r="D64" s="19"/>
    </row>
    <row r="65" spans="1:5" ht="12.75">
      <c r="A65" s="1" t="s">
        <v>4</v>
      </c>
      <c r="B65" s="24"/>
      <c r="C65" s="24"/>
      <c r="D65" s="19"/>
      <c r="E65" s="8"/>
    </row>
    <row r="66" spans="1:5" ht="12.75">
      <c r="A66" s="1" t="s">
        <v>40</v>
      </c>
      <c r="B66" s="24"/>
      <c r="C66" s="24"/>
      <c r="D66" s="19"/>
      <c r="E66" s="8"/>
    </row>
    <row r="67" spans="1:5" ht="12.75">
      <c r="A67" s="1" t="s">
        <v>41</v>
      </c>
      <c r="B67" s="24"/>
      <c r="C67" s="24"/>
      <c r="D67" s="19"/>
      <c r="E67" s="8"/>
    </row>
    <row r="68" spans="2:5" ht="12.75">
      <c r="B68" s="24"/>
      <c r="C68" s="24"/>
      <c r="D68" s="19"/>
      <c r="E68" s="8"/>
    </row>
    <row r="69" spans="1:5" ht="12.75">
      <c r="A69" s="17"/>
      <c r="B69" s="24"/>
      <c r="C69" s="24"/>
      <c r="D69" s="24"/>
      <c r="E69" s="8"/>
    </row>
    <row r="70" spans="1:5" ht="12.75">
      <c r="A70" s="17" t="s">
        <v>82</v>
      </c>
      <c r="B70" s="24">
        <v>1499998</v>
      </c>
      <c r="C70" s="24">
        <f>251635+324505</f>
        <v>576140</v>
      </c>
      <c r="D70" s="19">
        <f>B70-C70</f>
        <v>923858</v>
      </c>
      <c r="E70" s="3">
        <v>38825</v>
      </c>
    </row>
    <row r="71" spans="1:5" ht="12.75">
      <c r="A71" s="20" t="s">
        <v>35</v>
      </c>
      <c r="B71" s="24"/>
      <c r="C71" s="24"/>
      <c r="D71" s="24"/>
      <c r="E71" s="8"/>
    </row>
    <row r="72" spans="1:5" ht="12.75">
      <c r="A72" s="20" t="s">
        <v>36</v>
      </c>
      <c r="B72" s="24"/>
      <c r="C72" s="24"/>
      <c r="D72" s="24"/>
      <c r="E72" s="8"/>
    </row>
    <row r="73" spans="1:5" ht="12.75">
      <c r="A73" s="25" t="s">
        <v>20</v>
      </c>
      <c r="B73" s="24"/>
      <c r="C73" s="24"/>
      <c r="D73" s="24"/>
      <c r="E73" s="8"/>
    </row>
    <row r="74" spans="1:5" ht="12.75">
      <c r="A74" s="1" t="s">
        <v>65</v>
      </c>
      <c r="B74" s="24"/>
      <c r="C74" s="24"/>
      <c r="D74" s="24"/>
      <c r="E74" s="8"/>
    </row>
    <row r="75" spans="1:5" ht="12.75">
      <c r="A75" s="1" t="s">
        <v>47</v>
      </c>
      <c r="B75" s="24"/>
      <c r="C75" s="24"/>
      <c r="D75" s="24"/>
      <c r="E75" s="8"/>
    </row>
    <row r="76" spans="2:5" ht="12.75">
      <c r="B76" s="24"/>
      <c r="C76" s="24"/>
      <c r="D76" s="24"/>
      <c r="E76" s="8"/>
    </row>
    <row r="77" spans="1:5" ht="12.75">
      <c r="A77" s="17" t="s">
        <v>83</v>
      </c>
      <c r="B77" s="24">
        <v>16691834</v>
      </c>
      <c r="C77" s="24">
        <f>7437304+1921222.64</f>
        <v>9358526.64</v>
      </c>
      <c r="D77" s="19">
        <f>SUM(B77:B82)-C77</f>
        <v>9837083.419999998</v>
      </c>
      <c r="E77" s="3">
        <v>38825</v>
      </c>
    </row>
    <row r="78" spans="1:5" ht="12.75">
      <c r="A78" s="20" t="s">
        <v>25</v>
      </c>
      <c r="B78" s="24"/>
      <c r="C78" s="24"/>
      <c r="D78" s="24"/>
      <c r="E78" s="8"/>
    </row>
    <row r="79" spans="1:5" ht="12.75">
      <c r="A79" s="25" t="s">
        <v>26</v>
      </c>
      <c r="B79" s="24"/>
      <c r="C79" s="24"/>
      <c r="D79" s="24"/>
      <c r="E79" s="8"/>
    </row>
    <row r="80" spans="1:5" ht="12.75">
      <c r="A80" s="1" t="s">
        <v>65</v>
      </c>
      <c r="B80" s="24"/>
      <c r="C80" s="24"/>
      <c r="D80" s="24"/>
      <c r="E80" s="8"/>
    </row>
    <row r="81" spans="1:5" ht="12.75">
      <c r="A81" s="22" t="s">
        <v>91</v>
      </c>
      <c r="B81" s="18">
        <v>2503776.06</v>
      </c>
      <c r="C81" s="18"/>
      <c r="D81" s="24"/>
      <c r="E81" s="8"/>
    </row>
    <row r="82" spans="1:5" ht="12.75">
      <c r="A82" s="1" t="s">
        <v>52</v>
      </c>
      <c r="B82" s="24"/>
      <c r="C82" s="24"/>
      <c r="D82" s="24"/>
      <c r="E82" s="8"/>
    </row>
    <row r="83" spans="2:5" ht="12.75">
      <c r="B83" s="24"/>
      <c r="C83" s="24"/>
      <c r="D83" s="24"/>
      <c r="E83" s="8"/>
    </row>
    <row r="84" spans="1:5" ht="12.75">
      <c r="A84" s="2"/>
      <c r="B84" s="24"/>
      <c r="C84" s="24"/>
      <c r="D84" s="24"/>
      <c r="E84" s="8"/>
    </row>
    <row r="85" spans="1:5" ht="12.75">
      <c r="A85" s="17" t="s">
        <v>84</v>
      </c>
      <c r="B85" s="24">
        <v>5435000</v>
      </c>
      <c r="C85" s="24">
        <f>1446246+1828509</f>
        <v>3274755</v>
      </c>
      <c r="D85" s="19">
        <f>B85-C85</f>
        <v>2160245</v>
      </c>
      <c r="E85" s="3">
        <v>38825</v>
      </c>
    </row>
    <row r="86" spans="1:5" ht="12.75">
      <c r="A86" s="20" t="s">
        <v>27</v>
      </c>
      <c r="B86" s="24"/>
      <c r="C86" s="24"/>
      <c r="D86" s="24"/>
      <c r="E86" s="8"/>
    </row>
    <row r="87" spans="1:5" ht="12.75">
      <c r="A87" s="25" t="s">
        <v>28</v>
      </c>
      <c r="B87" s="24"/>
      <c r="C87" s="24"/>
      <c r="D87" s="24"/>
      <c r="E87" s="8"/>
    </row>
    <row r="88" spans="1:5" ht="12.75">
      <c r="A88" s="1" t="s">
        <v>65</v>
      </c>
      <c r="B88" s="24"/>
      <c r="C88" s="24"/>
      <c r="D88" s="24"/>
      <c r="E88" s="8"/>
    </row>
    <row r="89" spans="1:5" ht="12.75">
      <c r="A89" s="1" t="s">
        <v>48</v>
      </c>
      <c r="B89" s="24"/>
      <c r="C89" s="24"/>
      <c r="D89" s="24"/>
      <c r="E89" s="8"/>
    </row>
    <row r="90" spans="2:5" ht="12.75">
      <c r="B90" s="24"/>
      <c r="C90" s="24"/>
      <c r="D90" s="24"/>
      <c r="E90" s="8"/>
    </row>
    <row r="91" spans="1:5" ht="12.75">
      <c r="A91" s="17" t="s">
        <v>85</v>
      </c>
      <c r="B91" s="24">
        <v>1937216</v>
      </c>
      <c r="C91" s="24">
        <f>435444+628713</f>
        <v>1064157</v>
      </c>
      <c r="D91" s="19">
        <f>B91-C91</f>
        <v>873059</v>
      </c>
      <c r="E91" s="3">
        <v>38825</v>
      </c>
    </row>
    <row r="92" spans="1:5" ht="12.75">
      <c r="A92" s="20" t="s">
        <v>29</v>
      </c>
      <c r="B92" s="24"/>
      <c r="C92" s="24"/>
      <c r="D92" s="24"/>
      <c r="E92" s="8"/>
    </row>
    <row r="93" spans="1:5" ht="12.75">
      <c r="A93" s="25" t="s">
        <v>30</v>
      </c>
      <c r="B93" s="24"/>
      <c r="C93" s="24"/>
      <c r="D93" s="24"/>
      <c r="E93" s="8"/>
    </row>
    <row r="94" spans="1:5" ht="12.75">
      <c r="A94" s="1" t="s">
        <v>65</v>
      </c>
      <c r="B94" s="24"/>
      <c r="C94" s="24"/>
      <c r="D94" s="24"/>
      <c r="E94" s="8"/>
    </row>
    <row r="95" spans="1:5" ht="12.75">
      <c r="A95" s="1" t="s">
        <v>49</v>
      </c>
      <c r="B95" s="24"/>
      <c r="C95" s="24"/>
      <c r="D95" s="24"/>
      <c r="E95" s="8"/>
    </row>
    <row r="96" spans="1:5" ht="12.75">
      <c r="A96" s="2"/>
      <c r="B96" s="24"/>
      <c r="C96" s="24"/>
      <c r="D96" s="24"/>
      <c r="E96" s="8"/>
    </row>
    <row r="97" spans="1:5" ht="12.75">
      <c r="A97" s="17" t="s">
        <v>86</v>
      </c>
      <c r="B97" s="24">
        <v>2701259</v>
      </c>
      <c r="C97" s="24">
        <f>786071+658851</f>
        <v>1444922</v>
      </c>
      <c r="D97" s="19">
        <f>B97-C97</f>
        <v>1256337</v>
      </c>
      <c r="E97" s="3">
        <v>38825</v>
      </c>
    </row>
    <row r="98" spans="1:5" ht="12.75">
      <c r="A98" s="20" t="s">
        <v>31</v>
      </c>
      <c r="B98" s="24"/>
      <c r="C98" s="24"/>
      <c r="D98" s="24"/>
      <c r="E98" s="8"/>
    </row>
    <row r="99" spans="1:5" ht="12.75">
      <c r="A99" s="25" t="s">
        <v>32</v>
      </c>
      <c r="B99" s="24"/>
      <c r="C99" s="24"/>
      <c r="D99" s="24"/>
      <c r="E99" s="8"/>
    </row>
    <row r="100" spans="1:5" ht="12.75">
      <c r="A100" s="1" t="s">
        <v>65</v>
      </c>
      <c r="B100" s="24"/>
      <c r="C100" s="24"/>
      <c r="D100" s="24"/>
      <c r="E100" s="8"/>
    </row>
    <row r="101" spans="1:5" ht="12.75">
      <c r="A101" s="1" t="s">
        <v>50</v>
      </c>
      <c r="B101" s="24"/>
      <c r="C101" s="24"/>
      <c r="D101" s="24"/>
      <c r="E101" s="8"/>
    </row>
    <row r="102" spans="2:5" ht="12.75">
      <c r="B102" s="24"/>
      <c r="C102" s="24"/>
      <c r="D102" s="24"/>
      <c r="E102" s="8"/>
    </row>
    <row r="103" spans="1:5" ht="12.75">
      <c r="A103" s="17" t="s">
        <v>87</v>
      </c>
      <c r="B103" s="24">
        <v>6906200</v>
      </c>
      <c r="C103" s="24">
        <f>1811159+1180787</f>
        <v>2991946</v>
      </c>
      <c r="D103" s="19">
        <f>B103-C103</f>
        <v>3914254</v>
      </c>
      <c r="E103" s="3">
        <v>38825</v>
      </c>
    </row>
    <row r="104" spans="1:5" ht="12.75">
      <c r="A104" s="20" t="s">
        <v>33</v>
      </c>
      <c r="B104" s="24"/>
      <c r="C104" s="24"/>
      <c r="D104" s="24"/>
      <c r="E104" s="8"/>
    </row>
    <row r="105" spans="1:5" ht="12.75">
      <c r="A105" s="25" t="s">
        <v>26</v>
      </c>
      <c r="B105" s="24"/>
      <c r="C105" s="24"/>
      <c r="D105" s="24"/>
      <c r="E105" s="8"/>
    </row>
    <row r="106" spans="1:5" ht="12.75">
      <c r="A106" s="1" t="s">
        <v>65</v>
      </c>
      <c r="B106" s="24"/>
      <c r="C106" s="24"/>
      <c r="D106" s="24"/>
      <c r="E106" s="8"/>
    </row>
    <row r="107" spans="1:5" ht="12.75">
      <c r="A107" s="1" t="s">
        <v>51</v>
      </c>
      <c r="B107" s="24"/>
      <c r="C107" s="24"/>
      <c r="D107" s="24"/>
      <c r="E107" s="8"/>
    </row>
    <row r="108" spans="2:5" ht="12.75">
      <c r="B108" s="24"/>
      <c r="C108" s="24"/>
      <c r="D108" s="24"/>
      <c r="E108" s="8"/>
    </row>
    <row r="109" spans="1:5" ht="12.75">
      <c r="A109" s="17" t="s">
        <v>88</v>
      </c>
      <c r="B109" s="24">
        <v>4580000</v>
      </c>
      <c r="C109" s="24">
        <v>857582</v>
      </c>
      <c r="D109" s="19">
        <f>B109-C109</f>
        <v>3722418</v>
      </c>
      <c r="E109" s="3">
        <v>39042</v>
      </c>
    </row>
    <row r="110" spans="1:5" ht="12.75">
      <c r="A110" s="20" t="s">
        <v>60</v>
      </c>
      <c r="B110" s="24"/>
      <c r="C110" s="24"/>
      <c r="D110" s="24"/>
      <c r="E110" s="8"/>
    </row>
    <row r="111" spans="1:5" ht="12.75">
      <c r="A111" s="25" t="s">
        <v>61</v>
      </c>
      <c r="B111" s="24"/>
      <c r="C111" s="24"/>
      <c r="D111" s="24"/>
      <c r="E111" s="8"/>
    </row>
    <row r="112" spans="1:5" ht="12.75">
      <c r="A112" s="4" t="s">
        <v>64</v>
      </c>
      <c r="B112" s="24"/>
      <c r="C112" s="24"/>
      <c r="D112" s="24"/>
      <c r="E112" s="8"/>
    </row>
    <row r="113" spans="1:5" ht="12.75">
      <c r="A113" s="1" t="s">
        <v>55</v>
      </c>
      <c r="B113" s="24"/>
      <c r="C113" s="24"/>
      <c r="D113" s="24"/>
      <c r="E113" s="8"/>
    </row>
    <row r="114" spans="2:5" ht="12.75">
      <c r="B114" s="24"/>
      <c r="C114" s="24"/>
      <c r="D114" s="24"/>
      <c r="E114" s="8"/>
    </row>
    <row r="115" spans="1:5" ht="12.75">
      <c r="A115" s="17" t="s">
        <v>89</v>
      </c>
      <c r="B115" s="24">
        <v>4580000</v>
      </c>
      <c r="C115" s="24">
        <v>1022312</v>
      </c>
      <c r="D115" s="19">
        <f>B115-C115</f>
        <v>3557688</v>
      </c>
      <c r="E115" s="3">
        <v>39042</v>
      </c>
    </row>
    <row r="116" spans="1:5" ht="12.75">
      <c r="A116" s="20" t="s">
        <v>62</v>
      </c>
      <c r="B116" s="24"/>
      <c r="C116" s="24"/>
      <c r="D116" s="24"/>
      <c r="E116" s="8"/>
    </row>
    <row r="117" spans="1:5" ht="12.75">
      <c r="A117" s="25" t="s">
        <v>61</v>
      </c>
      <c r="B117" s="24"/>
      <c r="C117" s="24"/>
      <c r="D117" s="24"/>
      <c r="E117" s="8"/>
    </row>
    <row r="118" spans="1:5" ht="12.75">
      <c r="A118" s="4" t="s">
        <v>64</v>
      </c>
      <c r="B118" s="24"/>
      <c r="C118" s="24"/>
      <c r="D118" s="24"/>
      <c r="E118" s="8"/>
    </row>
    <row r="119" spans="1:5" ht="12.75">
      <c r="A119" s="1" t="s">
        <v>54</v>
      </c>
      <c r="B119" s="24"/>
      <c r="C119" s="24"/>
      <c r="D119" s="24"/>
      <c r="E119" s="8"/>
    </row>
    <row r="120" spans="1:5" ht="12.75">
      <c r="A120" s="1" t="s">
        <v>81</v>
      </c>
      <c r="B120" s="24"/>
      <c r="C120" s="24"/>
      <c r="D120" s="24"/>
      <c r="E120" s="8"/>
    </row>
    <row r="121" spans="2:5" ht="12.75">
      <c r="B121" s="24"/>
      <c r="C121" s="24"/>
      <c r="D121" s="24"/>
      <c r="E121" s="8"/>
    </row>
    <row r="122" spans="2:5" ht="12.75">
      <c r="B122" s="24"/>
      <c r="C122" s="24"/>
      <c r="D122" s="24"/>
      <c r="E122" s="8"/>
    </row>
    <row r="123" spans="2:5" ht="12.75">
      <c r="B123" s="24"/>
      <c r="C123" s="24"/>
      <c r="D123" s="24"/>
      <c r="E123" s="8"/>
    </row>
    <row r="124" spans="1:5" ht="12.75">
      <c r="A124" s="17" t="s">
        <v>90</v>
      </c>
      <c r="B124" s="24">
        <v>1397434</v>
      </c>
      <c r="C124" s="24">
        <f>685679+256578.31</f>
        <v>942257.31</v>
      </c>
      <c r="D124" s="19">
        <f>B124-C124</f>
        <v>455176.68999999994</v>
      </c>
      <c r="E124" s="3">
        <v>38599</v>
      </c>
    </row>
    <row r="125" spans="1:5" ht="12.75">
      <c r="A125" s="20" t="s">
        <v>37</v>
      </c>
      <c r="B125" s="24"/>
      <c r="C125" s="24"/>
      <c r="D125" s="18"/>
      <c r="E125" s="8"/>
    </row>
    <row r="126" spans="1:5" ht="12.75">
      <c r="A126" s="20" t="s">
        <v>38</v>
      </c>
      <c r="B126" s="24"/>
      <c r="C126" s="24"/>
      <c r="D126" s="24"/>
      <c r="E126" s="8"/>
    </row>
    <row r="127" spans="1:5" ht="12.75">
      <c r="A127" s="20" t="s">
        <v>39</v>
      </c>
      <c r="B127" s="24"/>
      <c r="C127" s="24"/>
      <c r="D127" s="24"/>
      <c r="E127" s="8"/>
    </row>
    <row r="128" spans="1:5" ht="12.75">
      <c r="A128" s="25" t="s">
        <v>34</v>
      </c>
      <c r="B128" s="24"/>
      <c r="C128" s="24"/>
      <c r="D128" s="24"/>
      <c r="E128" s="8"/>
    </row>
    <row r="129" spans="1:5" ht="12.75">
      <c r="A129" s="1" t="s">
        <v>66</v>
      </c>
      <c r="B129" s="24"/>
      <c r="C129" s="24"/>
      <c r="D129" s="24"/>
      <c r="E129" s="8"/>
    </row>
    <row r="130" spans="1:5" ht="12.75">
      <c r="A130" s="1" t="s">
        <v>45</v>
      </c>
      <c r="B130" s="24"/>
      <c r="C130" s="24"/>
      <c r="D130" s="24"/>
      <c r="E130" s="8"/>
    </row>
    <row r="131" spans="1:5" ht="12.75">
      <c r="A131" s="1" t="s">
        <v>46</v>
      </c>
      <c r="B131" s="24"/>
      <c r="C131" s="24"/>
      <c r="D131" s="24"/>
      <c r="E131" s="8"/>
    </row>
    <row r="132" spans="2:5" ht="12.75">
      <c r="B132" s="24"/>
      <c r="C132" s="24"/>
      <c r="D132" s="24"/>
      <c r="E132" s="8"/>
    </row>
    <row r="133" spans="2:4" ht="12.75">
      <c r="B133" s="18"/>
      <c r="C133" s="18"/>
      <c r="D133" s="18"/>
    </row>
    <row r="134" spans="1:5" ht="12.75">
      <c r="A134" s="5" t="s">
        <v>78</v>
      </c>
      <c r="B134" s="26">
        <f>SUM(B8:B133)</f>
        <v>104189339.06</v>
      </c>
      <c r="C134" s="26">
        <f>SUM(C8:C133)</f>
        <v>66483870.84</v>
      </c>
      <c r="D134" s="26">
        <f>SUM(D8:D133)</f>
        <v>37705468.22</v>
      </c>
      <c r="E134" s="27" t="s">
        <v>54</v>
      </c>
    </row>
    <row r="135" spans="1:5" ht="12.75">
      <c r="A135" s="5"/>
      <c r="B135" s="28"/>
      <c r="C135" s="28"/>
      <c r="D135" s="28"/>
      <c r="E135" s="28"/>
    </row>
    <row r="137" spans="1:5" ht="12.75">
      <c r="A137" s="29"/>
      <c r="B137" s="8"/>
      <c r="C137" s="8"/>
      <c r="D137" s="8"/>
      <c r="E137" s="8"/>
    </row>
    <row r="138" spans="1:5" ht="12.75">
      <c r="A138" s="29"/>
      <c r="B138" s="8"/>
      <c r="C138" s="8"/>
      <c r="D138" s="8"/>
      <c r="E138" s="8"/>
    </row>
    <row r="139" spans="1:5" ht="12.75">
      <c r="A139" s="7"/>
      <c r="B139" s="24"/>
      <c r="C139" s="30"/>
      <c r="D139" s="30"/>
      <c r="E139" s="9"/>
    </row>
    <row r="140" spans="1:5" ht="12.75">
      <c r="A140" s="7"/>
      <c r="B140" s="7"/>
      <c r="C140" s="31"/>
      <c r="D140" s="31"/>
      <c r="E140" s="32"/>
    </row>
    <row r="141" spans="1:5" ht="12.75">
      <c r="A141" s="7"/>
      <c r="B141" s="33"/>
      <c r="C141" s="31"/>
      <c r="D141" s="31"/>
      <c r="E141" s="9"/>
    </row>
    <row r="142" spans="1:5" ht="12.75">
      <c r="A142" s="7"/>
      <c r="B142" s="7"/>
      <c r="C142" s="7"/>
      <c r="D142" s="7"/>
      <c r="E142" s="9"/>
    </row>
    <row r="143" spans="1:5" ht="12.75">
      <c r="A143" s="10"/>
      <c r="B143" s="34"/>
      <c r="C143" s="34"/>
      <c r="D143" s="34"/>
      <c r="E143" s="9"/>
    </row>
    <row r="144" spans="1:5" ht="12.75">
      <c r="A144" s="7"/>
      <c r="B144" s="7"/>
      <c r="C144" s="7"/>
      <c r="D144" s="7"/>
      <c r="E144" s="9"/>
    </row>
    <row r="145" spans="1:5" ht="12.75">
      <c r="A145" s="7"/>
      <c r="B145" s="7"/>
      <c r="C145" s="7"/>
      <c r="D145" s="7"/>
      <c r="E145" s="9"/>
    </row>
    <row r="146" spans="1:5" ht="12.75">
      <c r="A146" s="29"/>
      <c r="B146" s="7"/>
      <c r="C146" s="7"/>
      <c r="D146" s="7"/>
      <c r="E146" s="9"/>
    </row>
    <row r="147" spans="1:5" ht="12.75">
      <c r="A147" s="7"/>
      <c r="B147" s="7"/>
      <c r="C147" s="7"/>
      <c r="D147" s="7"/>
      <c r="E147" s="9"/>
    </row>
    <row r="148" spans="1:5" ht="12.75">
      <c r="A148" s="7"/>
      <c r="B148" s="33"/>
      <c r="C148" s="31"/>
      <c r="D148" s="31"/>
      <c r="E148" s="9"/>
    </row>
    <row r="149" spans="1:5" ht="12.75">
      <c r="A149" s="7"/>
      <c r="B149" s="33"/>
      <c r="C149" s="31"/>
      <c r="D149" s="31"/>
      <c r="E149" s="9"/>
    </row>
    <row r="150" spans="1:5" ht="12.75">
      <c r="A150" s="7"/>
      <c r="B150" s="7"/>
      <c r="C150" s="31"/>
      <c r="D150" s="31"/>
      <c r="E150" s="9"/>
    </row>
    <row r="151" spans="1:5" ht="12.75">
      <c r="A151" s="7"/>
      <c r="B151" s="33"/>
      <c r="C151" s="31"/>
      <c r="D151" s="31"/>
      <c r="E151" s="9"/>
    </row>
    <row r="152" spans="1:5" ht="12.75">
      <c r="A152" s="35"/>
      <c r="B152" s="33"/>
      <c r="C152" s="31"/>
      <c r="D152" s="31"/>
      <c r="E152" s="9"/>
    </row>
    <row r="153" spans="1:5" ht="12.75">
      <c r="A153" s="7"/>
      <c r="B153" s="8"/>
      <c r="C153" s="30"/>
      <c r="D153" s="30"/>
      <c r="E153" s="9"/>
    </row>
    <row r="154" spans="1:5" ht="12.75">
      <c r="A154" s="10"/>
      <c r="B154" s="36"/>
      <c r="C154" s="36"/>
      <c r="D154" s="36"/>
      <c r="E154" s="9"/>
    </row>
    <row r="155" spans="1:5" ht="12.75">
      <c r="A155" s="7"/>
      <c r="B155" s="8"/>
      <c r="C155" s="8"/>
      <c r="D155" s="8"/>
      <c r="E155" s="9"/>
    </row>
    <row r="156" spans="1:5" ht="12.75">
      <c r="A156" s="7"/>
      <c r="B156" s="8"/>
      <c r="C156" s="8"/>
      <c r="D156" s="8"/>
      <c r="E156" s="9"/>
    </row>
  </sheetData>
  <mergeCells count="1">
    <mergeCell ref="A1:E1"/>
  </mergeCells>
  <printOptions gridLines="1" horizontalCentered="1"/>
  <pageMargins left="0.31496062992125984" right="0.1968503937007874" top="0.9055118110236221" bottom="0.5118110236220472" header="0.5905511811023623" footer="0.1968503937007874"/>
  <pageSetup horizontalDpi="600" verticalDpi="600" orientation="landscape" scale="90" r:id="rId1"/>
  <headerFooter alignWithMargins="0">
    <oddHeader>&amp;C&amp;"Arial,Negrita"&amp;12ANEXO DEL ACUERDO No. S-JG-O-5-I-2005, apartado b)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28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66.421875" style="1" customWidth="1"/>
    <col min="2" max="2" width="23.8515625" style="6" customWidth="1"/>
    <col min="3" max="3" width="22.421875" style="6" customWidth="1"/>
    <col min="4" max="4" width="23.00390625" style="6" customWidth="1"/>
    <col min="5" max="5" width="21.8515625" style="6" customWidth="1"/>
    <col min="6" max="16384" width="11.421875" style="1" customWidth="1"/>
  </cols>
  <sheetData>
    <row r="1" spans="1:9" ht="12.75">
      <c r="A1" s="11" t="s">
        <v>63</v>
      </c>
      <c r="B1" s="11"/>
      <c r="C1" s="11"/>
      <c r="D1" s="11"/>
      <c r="E1" s="11"/>
      <c r="H1" s="5"/>
      <c r="I1" s="12"/>
    </row>
    <row r="3" ht="12.75">
      <c r="A3" s="5"/>
    </row>
    <row r="4" ht="12.75">
      <c r="A4" s="13"/>
    </row>
    <row r="5" spans="1:5" ht="12.75">
      <c r="A5" s="7"/>
      <c r="B5" s="37" t="s">
        <v>0</v>
      </c>
      <c r="C5" s="37" t="s">
        <v>56</v>
      </c>
      <c r="D5" s="37" t="s">
        <v>58</v>
      </c>
      <c r="E5" s="37" t="s">
        <v>59</v>
      </c>
    </row>
    <row r="6" spans="1:5" ht="12.75">
      <c r="A6" s="7"/>
      <c r="B6" s="37" t="s">
        <v>68</v>
      </c>
      <c r="C6" s="38" t="s">
        <v>57</v>
      </c>
      <c r="D6" s="38" t="s">
        <v>57</v>
      </c>
      <c r="E6" s="38"/>
    </row>
    <row r="7" spans="1:5" ht="12.75">
      <c r="A7" s="10"/>
      <c r="B7" s="28"/>
      <c r="C7" s="28"/>
      <c r="D7" s="28"/>
      <c r="E7" s="28"/>
    </row>
    <row r="8" spans="1:5" ht="12.75">
      <c r="A8" s="7"/>
      <c r="B8" s="8"/>
      <c r="C8" s="8"/>
      <c r="D8" s="8"/>
      <c r="E8" s="8"/>
    </row>
    <row r="9" spans="1:5" ht="12.75">
      <c r="A9" s="29" t="s">
        <v>72</v>
      </c>
      <c r="B9" s="8"/>
      <c r="C9" s="8"/>
      <c r="D9" s="8"/>
      <c r="E9" s="8"/>
    </row>
    <row r="10" spans="1:5" ht="12.75">
      <c r="A10" s="29" t="s">
        <v>73</v>
      </c>
      <c r="B10" s="8"/>
      <c r="C10" s="8"/>
      <c r="D10" s="8"/>
      <c r="E10" s="8"/>
    </row>
    <row r="11" spans="1:5" ht="12.75">
      <c r="A11" s="7" t="s">
        <v>75</v>
      </c>
      <c r="B11" s="24">
        <v>4790311.97</v>
      </c>
      <c r="C11" s="30">
        <v>0</v>
      </c>
      <c r="D11" s="30">
        <v>0</v>
      </c>
      <c r="E11" s="9">
        <v>38701</v>
      </c>
    </row>
    <row r="12" spans="1:5" ht="12.75">
      <c r="A12" s="7"/>
      <c r="B12" s="7"/>
      <c r="C12" s="31"/>
      <c r="D12" s="31"/>
      <c r="E12" s="32"/>
    </row>
    <row r="13" spans="1:5" ht="12.75">
      <c r="A13" s="7" t="s">
        <v>74</v>
      </c>
      <c r="B13" s="33">
        <v>10979516</v>
      </c>
      <c r="C13" s="31">
        <v>0</v>
      </c>
      <c r="D13" s="31">
        <v>0</v>
      </c>
      <c r="E13" s="9">
        <v>38701</v>
      </c>
    </row>
    <row r="14" spans="1:5" ht="12.75">
      <c r="A14" s="7"/>
      <c r="B14" s="7"/>
      <c r="C14" s="7"/>
      <c r="D14" s="7"/>
      <c r="E14" s="9"/>
    </row>
    <row r="15" spans="1:5" ht="12.75">
      <c r="A15" s="10" t="s">
        <v>78</v>
      </c>
      <c r="B15" s="34">
        <f>SUM(B11:B13)</f>
        <v>15769827.969999999</v>
      </c>
      <c r="C15" s="34">
        <v>2803949.29</v>
      </c>
      <c r="D15" s="34">
        <v>12965878.68</v>
      </c>
      <c r="E15" s="9"/>
    </row>
    <row r="16" spans="1:5" ht="12.75">
      <c r="A16" s="7"/>
      <c r="B16" s="7"/>
      <c r="C16" s="7"/>
      <c r="D16" s="7"/>
      <c r="E16" s="9"/>
    </row>
    <row r="17" spans="1:5" ht="12.75">
      <c r="A17" s="7"/>
      <c r="B17" s="7"/>
      <c r="C17" s="7"/>
      <c r="D17" s="7"/>
      <c r="E17" s="9"/>
    </row>
    <row r="18" spans="1:5" ht="12.75">
      <c r="A18" s="29" t="s">
        <v>69</v>
      </c>
      <c r="B18" s="7"/>
      <c r="C18" s="7"/>
      <c r="D18" s="7"/>
      <c r="E18" s="9"/>
    </row>
    <row r="19" spans="1:5" ht="12.75">
      <c r="A19" s="7"/>
      <c r="B19" s="7"/>
      <c r="C19" s="7"/>
      <c r="D19" s="7"/>
      <c r="E19" s="9"/>
    </row>
    <row r="20" spans="1:5" ht="12.75">
      <c r="A20" s="7" t="s">
        <v>70</v>
      </c>
      <c r="B20" s="33">
        <v>2299877.61</v>
      </c>
      <c r="C20" s="31">
        <v>0</v>
      </c>
      <c r="D20" s="31">
        <v>0</v>
      </c>
      <c r="E20" s="9">
        <v>38547</v>
      </c>
    </row>
    <row r="21" spans="1:5" ht="12.75">
      <c r="A21" s="7" t="s">
        <v>77</v>
      </c>
      <c r="B21" s="33"/>
      <c r="C21" s="31"/>
      <c r="D21" s="31"/>
      <c r="E21" s="9"/>
    </row>
    <row r="22" spans="1:5" ht="12.75">
      <c r="A22" s="7"/>
      <c r="B22" s="7"/>
      <c r="C22" s="31"/>
      <c r="D22" s="31"/>
      <c r="E22" s="9"/>
    </row>
    <row r="23" spans="1:5" ht="12.75">
      <c r="A23" s="7" t="s">
        <v>71</v>
      </c>
      <c r="B23" s="33">
        <v>741530</v>
      </c>
      <c r="C23" s="31">
        <v>0</v>
      </c>
      <c r="D23" s="31">
        <v>0</v>
      </c>
      <c r="E23" s="9">
        <v>38701</v>
      </c>
    </row>
    <row r="24" spans="1:5" ht="12.75">
      <c r="A24" s="35" t="s">
        <v>76</v>
      </c>
      <c r="B24" s="33"/>
      <c r="C24" s="31"/>
      <c r="D24" s="31"/>
      <c r="E24" s="9"/>
    </row>
    <row r="25" spans="1:5" ht="12.75">
      <c r="A25" s="7"/>
      <c r="B25" s="8"/>
      <c r="C25" s="30"/>
      <c r="D25" s="30"/>
      <c r="E25" s="9"/>
    </row>
    <row r="26" spans="1:5" ht="12.75">
      <c r="A26" s="10" t="s">
        <v>78</v>
      </c>
      <c r="B26" s="36">
        <v>3041407.61</v>
      </c>
      <c r="C26" s="36">
        <v>1273858</v>
      </c>
      <c r="D26" s="36">
        <f>B26-C26</f>
        <v>1767549.6099999999</v>
      </c>
      <c r="E26" s="9"/>
    </row>
    <row r="27" spans="1:5" ht="12.75">
      <c r="A27" s="7"/>
      <c r="B27" s="8"/>
      <c r="C27" s="8"/>
      <c r="D27" s="8"/>
      <c r="E27" s="9"/>
    </row>
    <row r="28" ht="12.75">
      <c r="E28" s="3"/>
    </row>
  </sheetData>
  <mergeCells count="1">
    <mergeCell ref="A1:E1"/>
  </mergeCells>
  <printOptions/>
  <pageMargins left="0.7480314960629921" right="0.2755905511811024" top="0.8661417322834646" bottom="0.7874015748031497" header="0.5905511811023623" footer="0"/>
  <pageSetup horizontalDpi="600" verticalDpi="600" orientation="landscape" scale="75" r:id="rId1"/>
  <headerFooter alignWithMargins="0">
    <oddHeader>&amp;C&amp;"Arial,Negrita"&amp;12ANEXO DEL ACUERDO No. S-JG-O-5-I-2005 apartado b)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ppalacios003</dc:creator>
  <cp:keywords/>
  <dc:description/>
  <cp:lastModifiedBy>Conchita</cp:lastModifiedBy>
  <cp:lastPrinted>2005-08-26T18:38:05Z</cp:lastPrinted>
  <dcterms:created xsi:type="dcterms:W3CDTF">2005-02-16T18:20:06Z</dcterms:created>
  <dcterms:modified xsi:type="dcterms:W3CDTF">2005-08-26T19:16:52Z</dcterms:modified>
  <cp:category/>
  <cp:version/>
  <cp:contentType/>
  <cp:contentStatus/>
</cp:coreProperties>
</file>