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10875" tabRatio="596" activeTab="1"/>
  </bookViews>
  <sheets>
    <sheet name="Analitico Py.(F.4)" sheetId="1" r:id="rId1"/>
    <sheet name="Analitico Proyectos (F.5)" sheetId="2" r:id="rId2"/>
  </sheets>
  <definedNames>
    <definedName name="_xlnm.Print_Titles" localSheetId="1">'Analitico Proyectos (F.5)'!$1:$1</definedName>
    <definedName name="_xlnm.Print_Titles" localSheetId="0">'Analitico Py.(F.4)'!$1:$1</definedName>
  </definedNames>
  <calcPr fullCalcOnLoad="1"/>
</workbook>
</file>

<file path=xl/sharedStrings.xml><?xml version="1.0" encoding="utf-8"?>
<sst xmlns="http://schemas.openxmlformats.org/spreadsheetml/2006/main" count="233" uniqueCount="129">
  <si>
    <t>CUENTA</t>
  </si>
  <si>
    <t>60107 - FONDOS EN ADMINISTRACION</t>
  </si>
  <si>
    <t>SUBCUENTA</t>
  </si>
  <si>
    <t>PY.GARFIO 1 S.V.</t>
  </si>
  <si>
    <t>PY. CONTADOR DE MOSCAS-UCD</t>
  </si>
  <si>
    <t>PY.ACTUALIZACION WESCAM-2003</t>
  </si>
  <si>
    <t>60108 - CONVENIOS DE COLABORACION.</t>
  </si>
  <si>
    <t>PY.TEXAS INSTRUMENTS: GUILLERMO E.</t>
  </si>
  <si>
    <t>60110 - FDO. SECTORIAL DE INVEST. P/EDUCAC.</t>
  </si>
  <si>
    <t>PY. C01-40/A-1 DR. VILLASEÑOR PINEDA</t>
  </si>
  <si>
    <t>Total 60107 - FONDOS EN ADMINISTRACION</t>
  </si>
  <si>
    <t>Total 60108 - CONVENIOS DE COLABORACION.</t>
  </si>
  <si>
    <t>Total 60110 - FDO. SECTORIAL DE INVEST. P/EDUCAC.</t>
  </si>
  <si>
    <t>Total general</t>
  </si>
  <si>
    <t>60106 - APOYOS CONACYT</t>
  </si>
  <si>
    <t>CAT. PAT.DR. ZHENRUY YU</t>
  </si>
  <si>
    <t>CAT. PAT.DR. OLIVIER J.MICHAEL POT</t>
  </si>
  <si>
    <t>RET.INV.DR. ESCUDERO URIBE APOLO Z</t>
  </si>
  <si>
    <t>REP.INV.DR.POMARES HDEZ.SAUL E.</t>
  </si>
  <si>
    <t>REP.INV.DRA.REYES BETANZO CLAUDIA</t>
  </si>
  <si>
    <t>REP.INV.DR.HERNANDEZ MTZ. LUIS</t>
  </si>
  <si>
    <t>REP.INV.DRA.MUÑOZ MELENDEZ ANGELICA</t>
  </si>
  <si>
    <t>PY.INT.J200.842 PROG.ECOS.DR.MUJIC</t>
  </si>
  <si>
    <t>PY.INV.DR. LOPEZ OMAR: J32098E</t>
  </si>
  <si>
    <t>PY.INV.DR. MALIK OLEKSANDR: 33812-</t>
  </si>
  <si>
    <t>PY.INV.DR. MURPHY A.ROBERTO: 33810</t>
  </si>
  <si>
    <t>PY.INV.DR. GRANADOS SALOMON: J3455</t>
  </si>
  <si>
    <t>PY.INV.DR. ARRIZON PEÑA VICTOR: 33</t>
  </si>
  <si>
    <t>PY.INV.DR. PUERARI IVANIO: 36078-E</t>
  </si>
  <si>
    <t>PY.INV.DR. REYES CARLOS: 37914-A</t>
  </si>
  <si>
    <t>PY.INV.DRA.RODRIGUEZ MONICA: J3768</t>
  </si>
  <si>
    <t>PY.INV.DR. HECTOR MOY/SANCHEZ: 361</t>
  </si>
  <si>
    <t>PY.INV.DR. SILICH SERGY: 36132-E</t>
  </si>
  <si>
    <t>PY.INV.DR. CARRASCO ARIEL: 38436-A</t>
  </si>
  <si>
    <t>PY.INV.DR. GARCIA MIGUEL: 139267-A</t>
  </si>
  <si>
    <t>PY.INV. DRA.ATETZAGA M.ITZIAR: 395</t>
  </si>
  <si>
    <t>PY.INV. DR. CHAVUSHYAN VAHRAM 3956</t>
  </si>
  <si>
    <t>PY.INV. DR. HUGHES DAVID: 39953</t>
  </si>
  <si>
    <t>PY.INV. DR. KOUZINE EVGUENI 39553Y</t>
  </si>
  <si>
    <t>PY.INV. DR. LOPEZ LOPEZ AURELIO 39</t>
  </si>
  <si>
    <t>PY.INV. DR. MAYYA DIVAKARA 39714F</t>
  </si>
  <si>
    <t>PY.INV. DR. PLIONIS EMMANUIL 39679</t>
  </si>
  <si>
    <t>PY.INV. DR. VALDEZ P. J. RAMON: 41</t>
  </si>
  <si>
    <t>PY.INT. INTERACCION H-M DR.VILLASE</t>
  </si>
  <si>
    <t>PY.INV.DR.TLELO CUAUTLE 4032/A-1</t>
  </si>
  <si>
    <t>PY.DASJ-I100/486-03 GTM DR.G.</t>
  </si>
  <si>
    <t>PY.INV.DR.DE LA HIDALGA CO1-39886</t>
  </si>
  <si>
    <t>PY.INV.DR.ARIAS ESTRADA CO1-42312</t>
  </si>
  <si>
    <t>PY.INV.DR. VAZQUEZ M. SERGIO: 4008</t>
  </si>
  <si>
    <t>PY.INV. DR. CARRASCO B.LUIS: G2858</t>
  </si>
  <si>
    <t>PY.INV. DR. FUENTES CH.OLAC: J3187</t>
  </si>
  <si>
    <t>PY.INV.DR. LINARES A.MONICO: 34557</t>
  </si>
  <si>
    <t>PY.INV.DR. DEL RIO A.SOLEDAD: 3302</t>
  </si>
  <si>
    <t>PY.INV.DR. CARDONA N.OCTAVIO: 3456</t>
  </si>
  <si>
    <t>PY.INV.DR. S.DE LA LLAVE JULIAN: J</t>
  </si>
  <si>
    <t>PY.INV.DR. TEPICHIN R.EDUARDO: 330</t>
  </si>
  <si>
    <t>PY.INV.DR. AGUILAR FELIX: 37654-E</t>
  </si>
  <si>
    <t>PY.INV.DR. CHAVEZ D. MIGUEL: 36547</t>
  </si>
  <si>
    <t>PY.INV.DR. DIAZ SANCHEZ A.: 37470-</t>
  </si>
  <si>
    <t>PY.INV.DR. ESPINOSA GUILLERMO: 371</t>
  </si>
  <si>
    <t>PY.INV.DR. IBARRA BALDEMAR: J36135</t>
  </si>
  <si>
    <t>PY.INV.DR. MTZ.TRINIDAD FCO.:J3870</t>
  </si>
  <si>
    <t>PY.INV.DR CORNEJO R. ALEJANDRO: 39</t>
  </si>
  <si>
    <t>PY.INVDR. HALEVI SAR PETER: 41195F</t>
  </si>
  <si>
    <t>PY.INV.DR. KORNEEV NIKOLAI: 39681F</t>
  </si>
  <si>
    <t>PY.INV.DR. MUÑOZ A. JAIME: J40022Y</t>
  </si>
  <si>
    <t>PY.INV.DR. SHERVAKOV ALEXANDRE: 41</t>
  </si>
  <si>
    <t>PY.INV.DR. TERLEVICH ROBERTO: 4001</t>
  </si>
  <si>
    <t>PY.INV.DR. ANDREY KOSAREV: 42367</t>
  </si>
  <si>
    <t>PY.INT,J200.484/2004 KOUZINE</t>
  </si>
  <si>
    <t>PY.INT.J200.370/2004 KOUZINE</t>
  </si>
  <si>
    <t>PY.INT.J200.619/2004 GUICHARD</t>
  </si>
  <si>
    <t>PY.INT.J200.529/2004 DR. MUJICA</t>
  </si>
  <si>
    <t>PY.INT.J200.273/2004 DR. ARIAS</t>
  </si>
  <si>
    <t>PY. INT. J200.661/2004 DR.A.CARRASCO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</si>
  <si>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</si>
  <si>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</si>
  <si>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</si>
  <si>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</si>
  <si>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</si>
  <si>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</si>
  <si>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</si>
  <si>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</si>
  <si>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PY.44676 FSIE. DR. WALL HARE WILLIAN FRANK</t>
  </si>
  <si>
    <t>PY.45258 FSIE. DR.FUENTES CHAVEZ LUIS OLAC</t>
  </si>
  <si>
    <t>PY.45667 FSIE. DR.SANCHEZ MONDRAGON JOSE JAVIER</t>
  </si>
  <si>
    <t>PY.42611 FSIE. DR. BRINK ELIAS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</si>
  <si>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</si>
  <si>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</si>
  <si>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</si>
  <si>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</si>
  <si>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</si>
  <si>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</si>
  <si>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</si>
  <si>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DR.POMARES 8727 MOD.ORD-29-02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</si>
  <si>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</si>
  <si>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</si>
  <si>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</si>
  <si>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</si>
  <si>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</si>
  <si>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</si>
  <si>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Total 60106 - APOYOS CONACYT</t>
  </si>
  <si>
    <t>Total 60114 - MARINA-CONACYT</t>
  </si>
  <si>
    <t>PROYECTO</t>
  </si>
  <si>
    <t>SALDOS AL         31-DIC-03 GTO. CORRIENTE</t>
  </si>
  <si>
    <t>SALDOS AL         31-DIC-03 GTO. INVERSION</t>
  </si>
  <si>
    <t>TOTAL SALDOS AL 31-DIC-03</t>
  </si>
  <si>
    <t>MOVS. INVERSION AFECTAN A SALDO 2003</t>
  </si>
  <si>
    <t>INGRESOS      ENE-DIC/2004 GTO. CORRIENTE</t>
  </si>
  <si>
    <t>INGRESOS      ENE-DIC/2004 GTO. INVERSION</t>
  </si>
  <si>
    <t>TOTAL INGRESOS ACUMULADOS</t>
  </si>
  <si>
    <t>GTO. CORR. ACUMULADO AL 30-DIC-2004</t>
  </si>
  <si>
    <t>GTO. INVERSION ACUMULADO AL     30-DIC-2004</t>
  </si>
  <si>
    <t>TOTAL GASTOS ACUMULADOS</t>
  </si>
  <si>
    <t>SALDO POR EJERCER AL       30-DIC/2004</t>
  </si>
  <si>
    <t>PY.DRA.CARRASCO ESPECTROGRAFO</t>
  </si>
  <si>
    <t>PY.FUMEC/04 DR. WILFRIDO CALLEJA</t>
  </si>
  <si>
    <t>PY.GTM ANEXO 2 298-C347-04</t>
  </si>
  <si>
    <t>PY.INT.J200.539/2004 DR.CORONA</t>
  </si>
  <si>
    <t>INGRESOS</t>
  </si>
  <si>
    <t>MARINA INGRESOS</t>
  </si>
  <si>
    <t>PY.INV.DR. GALE DAVID 0350PE</t>
  </si>
  <si>
    <t>PY.INV.DR. BAEZ JAVIER: 0012PE</t>
  </si>
  <si>
    <t>SEP</t>
  </si>
  <si>
    <t>CONACYT</t>
  </si>
  <si>
    <t>TOTAL EN EFECTIVO</t>
  </si>
  <si>
    <t>SUB-TOTAL EN EFECTIVO</t>
  </si>
  <si>
    <r>
      <t>MENOS:</t>
    </r>
    <r>
      <rPr>
        <sz val="8"/>
        <rFont val="Arial"/>
        <family val="0"/>
      </rPr>
      <t xml:space="preserve"> ING. NO EFECTIVO </t>
    </r>
  </si>
  <si>
    <t xml:space="preserve">           HSBC (INVERSION)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</si>
</sst>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 - &quot;mmmm&quot; - &quot;yyyy"/>
    <numFmt numFmtId="165" formatCode="#,##0.00_);#,##0.00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7" fontId="4" fillId="0" borderId="1" xfId="0" applyNumberFormat="1" applyFont="1" applyBorder="1" applyAlignment="1">
      <alignment vertical="center"/>
    </xf>
    <xf numFmtId="7" fontId="1" fillId="2" borderId="1" xfId="0" applyNumberFormat="1" applyFont="1" applyFill="1" applyBorder="1" applyAlignment="1">
      <alignment vertical="center"/>
    </xf>
    <xf numFmtId="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7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workbookViewId="0" topLeftCell="A1">
      <selection activeCell="D121" sqref="D121"/>
    </sheetView>
  </sheetViews>
  <sheetFormatPr defaultColWidth="11.421875" defaultRowHeight="12.75" outlineLevelRow="2"/>
  <cols>
    <col min="1" max="1" width="1.57421875" style="5" customWidth="1"/>
    <col min="2" max="2" width="9.57421875" style="1" bestFit="1" customWidth="1"/>
    <col min="3" max="3" width="38.28125" style="5" bestFit="1" customWidth="1"/>
    <col min="4" max="5" width="11.57421875" style="1" customWidth="1"/>
    <col min="6" max="6" width="12.00390625" style="1" customWidth="1"/>
    <col min="7" max="7" width="10.28125" style="1" customWidth="1"/>
    <col min="8" max="8" width="11.421875" style="1" customWidth="1"/>
    <col min="9" max="9" width="11.7109375" style="1" customWidth="1"/>
    <col min="10" max="10" width="12.57421875" style="1" customWidth="1"/>
    <col min="11" max="11" width="11.7109375" style="1" customWidth="1"/>
    <col min="12" max="12" width="12.57421875" style="1" customWidth="1"/>
    <col min="13" max="13" width="12.57421875" style="1" bestFit="1" customWidth="1"/>
    <col min="14" max="14" width="13.57421875" style="1" customWidth="1"/>
    <col min="15" max="15" width="2.57421875" style="1" hidden="1" customWidth="1"/>
    <col min="16" max="16384" width="11.421875" style="1" customWidth="1"/>
  </cols>
  <sheetData>
    <row r="1" spans="1:14" s="4" customFormat="1" ht="42.75" customHeight="1">
      <c r="A1" s="6" t="s">
        <v>0</v>
      </c>
      <c r="B1" s="7" t="s">
        <v>2</v>
      </c>
      <c r="C1" s="6" t="s">
        <v>103</v>
      </c>
      <c r="D1" s="8" t="s">
        <v>104</v>
      </c>
      <c r="E1" s="8" t="s">
        <v>105</v>
      </c>
      <c r="F1" s="8" t="s">
        <v>106</v>
      </c>
      <c r="G1" s="8" t="s">
        <v>107</v>
      </c>
      <c r="H1" s="8" t="s">
        <v>108</v>
      </c>
      <c r="I1" s="8" t="s">
        <v>109</v>
      </c>
      <c r="J1" s="8" t="s">
        <v>110</v>
      </c>
      <c r="K1" s="8" t="s">
        <v>111</v>
      </c>
      <c r="L1" s="8" t="s">
        <v>112</v>
      </c>
      <c r="M1" s="8" t="s">
        <v>113</v>
      </c>
      <c r="N1" s="8" t="s">
        <v>114</v>
      </c>
    </row>
    <row r="2" spans="1:15" ht="11.25" outlineLevel="2">
      <c r="A2" s="9" t="s">
        <v>14</v>
      </c>
      <c r="B2" s="2">
        <v>6010670006</v>
      </c>
      <c r="C2" s="9" t="s">
        <v>15</v>
      </c>
      <c r="D2" s="3">
        <v>0</v>
      </c>
      <c r="E2" s="3">
        <v>0</v>
      </c>
      <c r="F2" s="3">
        <f>D2+E2</f>
        <v>0</v>
      </c>
      <c r="G2" s="3">
        <v>0</v>
      </c>
      <c r="H2" s="3">
        <v>84585</v>
      </c>
      <c r="I2" s="3">
        <v>0</v>
      </c>
      <c r="J2" s="3">
        <f>H2+I2+G2+F2</f>
        <v>84585</v>
      </c>
      <c r="K2" s="3">
        <v>84585</v>
      </c>
      <c r="L2" s="3">
        <v>0</v>
      </c>
      <c r="M2" s="3">
        <f>K2+L2</f>
        <v>84585</v>
      </c>
      <c r="N2" s="3">
        <f>J2-M2</f>
        <v>0</v>
      </c>
      <c r="O2" s="1">
        <v>123</v>
      </c>
    </row>
    <row r="3" spans="1:15" ht="11.25" outlineLevel="2">
      <c r="A3" s="9" t="s">
        <v>14</v>
      </c>
      <c r="B3" s="2">
        <v>6010670007</v>
      </c>
      <c r="C3" s="9" t="s">
        <v>16</v>
      </c>
      <c r="D3" s="3">
        <v>0</v>
      </c>
      <c r="E3" s="3">
        <v>0</v>
      </c>
      <c r="F3" s="3">
        <f aca="true" t="shared" si="0" ref="F3:F70">D3+E3</f>
        <v>0</v>
      </c>
      <c r="G3" s="3">
        <v>0</v>
      </c>
      <c r="H3" s="3">
        <v>78382</v>
      </c>
      <c r="I3" s="3">
        <v>0</v>
      </c>
      <c r="J3" s="3">
        <f>H3+I3+G3+F3</f>
        <v>78382</v>
      </c>
      <c r="K3" s="3">
        <v>78382</v>
      </c>
      <c r="L3" s="3">
        <v>0</v>
      </c>
      <c r="M3" s="3">
        <f aca="true" t="shared" si="1" ref="M3:M70">K3+L3</f>
        <v>78382</v>
      </c>
      <c r="N3" s="3">
        <f aca="true" t="shared" si="2" ref="N3:N70">J3-M3</f>
        <v>0</v>
      </c>
      <c r="O3" s="1">
        <v>132</v>
      </c>
    </row>
    <row r="4" spans="1:15" ht="11.25" outlineLevel="2">
      <c r="A4" s="9" t="s">
        <v>14</v>
      </c>
      <c r="B4" s="2">
        <v>6010670021</v>
      </c>
      <c r="C4" s="9" t="s">
        <v>17</v>
      </c>
      <c r="D4" s="3">
        <v>0</v>
      </c>
      <c r="E4" s="3">
        <v>0</v>
      </c>
      <c r="F4" s="3">
        <f t="shared" si="0"/>
        <v>0</v>
      </c>
      <c r="G4" s="3">
        <v>0</v>
      </c>
      <c r="H4" s="3">
        <v>397459</v>
      </c>
      <c r="I4" s="3">
        <v>0</v>
      </c>
      <c r="J4" s="3">
        <f aca="true" t="shared" si="3" ref="J4:J65">H4+I4+G4+F4</f>
        <v>397459</v>
      </c>
      <c r="K4" s="3">
        <v>302856.38</v>
      </c>
      <c r="L4" s="3">
        <v>0</v>
      </c>
      <c r="M4" s="3">
        <f t="shared" si="1"/>
        <v>302856.38</v>
      </c>
      <c r="N4" s="3">
        <f t="shared" si="2"/>
        <v>94602.62</v>
      </c>
      <c r="O4" s="1">
        <v>136</v>
      </c>
    </row>
    <row r="5" spans="1:15" ht="11.25" outlineLevel="2">
      <c r="A5" s="9" t="s">
        <v>14</v>
      </c>
      <c r="B5" s="2">
        <v>6010670022</v>
      </c>
      <c r="C5" s="9" t="s">
        <v>18</v>
      </c>
      <c r="D5" s="3">
        <v>0</v>
      </c>
      <c r="E5" s="3">
        <v>0</v>
      </c>
      <c r="F5" s="3">
        <f t="shared" si="0"/>
        <v>0</v>
      </c>
      <c r="G5" s="3">
        <v>0</v>
      </c>
      <c r="H5" s="3">
        <v>203001</v>
      </c>
      <c r="I5" s="3">
        <v>0</v>
      </c>
      <c r="J5" s="3">
        <f t="shared" si="3"/>
        <v>203001</v>
      </c>
      <c r="K5" s="3">
        <v>270022.58</v>
      </c>
      <c r="L5" s="3">
        <v>0</v>
      </c>
      <c r="M5" s="3">
        <f t="shared" si="1"/>
        <v>270022.58</v>
      </c>
      <c r="N5" s="3">
        <f t="shared" si="2"/>
        <v>-67021.58000000002</v>
      </c>
      <c r="O5" s="1">
        <v>157</v>
      </c>
    </row>
    <row r="6" spans="1:15" ht="11.25" outlineLevel="2">
      <c r="A6" s="9" t="s">
        <v>14</v>
      </c>
      <c r="B6" s="2">
        <v>6010670023</v>
      </c>
      <c r="C6" s="9" t="s">
        <v>19</v>
      </c>
      <c r="D6" s="3">
        <v>0</v>
      </c>
      <c r="E6" s="3">
        <v>0</v>
      </c>
      <c r="F6" s="3">
        <f t="shared" si="0"/>
        <v>0</v>
      </c>
      <c r="G6" s="3">
        <v>0</v>
      </c>
      <c r="H6" s="3">
        <v>396616</v>
      </c>
      <c r="I6" s="3">
        <v>0</v>
      </c>
      <c r="J6" s="3">
        <f t="shared" si="3"/>
        <v>396616</v>
      </c>
      <c r="K6" s="3">
        <v>354940.15</v>
      </c>
      <c r="L6" s="3">
        <v>0</v>
      </c>
      <c r="M6" s="3">
        <f t="shared" si="1"/>
        <v>354940.15</v>
      </c>
      <c r="N6" s="3">
        <f t="shared" si="2"/>
        <v>41675.84999999998</v>
      </c>
      <c r="O6" s="1">
        <v>168</v>
      </c>
    </row>
    <row r="7" spans="1:15" ht="11.25" outlineLevel="2">
      <c r="A7" s="9" t="s">
        <v>14</v>
      </c>
      <c r="B7" s="2">
        <v>6010670024</v>
      </c>
      <c r="C7" s="9" t="s">
        <v>20</v>
      </c>
      <c r="D7" s="3">
        <v>0</v>
      </c>
      <c r="E7" s="3">
        <v>0</v>
      </c>
      <c r="F7" s="3">
        <f t="shared" si="0"/>
        <v>0</v>
      </c>
      <c r="G7" s="3">
        <v>0</v>
      </c>
      <c r="H7" s="3">
        <v>397459</v>
      </c>
      <c r="I7" s="3">
        <v>0</v>
      </c>
      <c r="J7" s="3">
        <f t="shared" si="3"/>
        <v>397459</v>
      </c>
      <c r="K7" s="3">
        <v>404731.03</v>
      </c>
      <c r="L7" s="3">
        <v>0</v>
      </c>
      <c r="M7" s="3">
        <f t="shared" si="1"/>
        <v>404731.03</v>
      </c>
      <c r="N7" s="3">
        <f t="shared" si="2"/>
        <v>-7272.030000000028</v>
      </c>
      <c r="O7" s="1">
        <v>183</v>
      </c>
    </row>
    <row r="8" spans="1:15" ht="11.25" outlineLevel="2">
      <c r="A8" s="9" t="s">
        <v>14</v>
      </c>
      <c r="B8" s="2">
        <v>6010670025</v>
      </c>
      <c r="C8" s="9" t="s">
        <v>21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390259</v>
      </c>
      <c r="I8" s="3">
        <v>0</v>
      </c>
      <c r="J8" s="3">
        <f t="shared" si="3"/>
        <v>390259</v>
      </c>
      <c r="K8" s="3">
        <v>493411.59</v>
      </c>
      <c r="L8" s="3">
        <v>0</v>
      </c>
      <c r="M8" s="3">
        <f t="shared" si="1"/>
        <v>493411.59</v>
      </c>
      <c r="N8" s="3">
        <f t="shared" si="2"/>
        <v>-103152.59000000003</v>
      </c>
      <c r="O8" s="1">
        <v>184</v>
      </c>
    </row>
    <row r="9" spans="1:15" ht="11.25" outlineLevel="2">
      <c r="A9" s="9" t="s">
        <v>14</v>
      </c>
      <c r="B9" s="2">
        <v>6010670026</v>
      </c>
      <c r="C9" s="9" t="s">
        <v>22</v>
      </c>
      <c r="D9" s="3">
        <v>7560</v>
      </c>
      <c r="E9" s="3">
        <v>0</v>
      </c>
      <c r="F9" s="3">
        <f t="shared" si="0"/>
        <v>7560</v>
      </c>
      <c r="G9" s="3">
        <v>0</v>
      </c>
      <c r="H9" s="3">
        <v>0</v>
      </c>
      <c r="I9" s="3">
        <v>0</v>
      </c>
      <c r="J9" s="3">
        <f t="shared" si="3"/>
        <v>7560</v>
      </c>
      <c r="K9" s="3">
        <v>7560</v>
      </c>
      <c r="L9" s="3">
        <v>0</v>
      </c>
      <c r="M9" s="3">
        <f t="shared" si="1"/>
        <v>7560</v>
      </c>
      <c r="N9" s="3">
        <f t="shared" si="2"/>
        <v>0</v>
      </c>
      <c r="O9" s="1">
        <v>176</v>
      </c>
    </row>
    <row r="10" spans="1:15" ht="11.25" outlineLevel="2">
      <c r="A10" s="9" t="s">
        <v>14</v>
      </c>
      <c r="B10" s="2">
        <v>6010670034</v>
      </c>
      <c r="C10" s="9" t="s">
        <v>23</v>
      </c>
      <c r="D10" s="3">
        <v>18.03</v>
      </c>
      <c r="E10" s="3">
        <v>0</v>
      </c>
      <c r="F10" s="3">
        <f t="shared" si="0"/>
        <v>18.03</v>
      </c>
      <c r="G10" s="3">
        <v>0</v>
      </c>
      <c r="H10" s="3">
        <v>0</v>
      </c>
      <c r="I10" s="3">
        <v>0</v>
      </c>
      <c r="J10" s="3">
        <f t="shared" si="3"/>
        <v>18.03</v>
      </c>
      <c r="K10" s="3">
        <v>18.03</v>
      </c>
      <c r="L10" s="3">
        <v>0</v>
      </c>
      <c r="M10" s="3">
        <f t="shared" si="1"/>
        <v>18.03</v>
      </c>
      <c r="N10" s="3">
        <f t="shared" si="2"/>
        <v>0</v>
      </c>
      <c r="O10" s="1">
        <v>28</v>
      </c>
    </row>
    <row r="11" spans="1:15" ht="11.25" outlineLevel="2">
      <c r="A11" s="9" t="s">
        <v>14</v>
      </c>
      <c r="B11" s="2">
        <v>6010670037</v>
      </c>
      <c r="C11" s="9" t="s">
        <v>24</v>
      </c>
      <c r="D11" s="3">
        <v>50045.31</v>
      </c>
      <c r="E11" s="3">
        <v>0</v>
      </c>
      <c r="F11" s="3">
        <f t="shared" si="0"/>
        <v>50045.31</v>
      </c>
      <c r="G11" s="3">
        <v>0</v>
      </c>
      <c r="H11" s="3">
        <v>0</v>
      </c>
      <c r="I11" s="3">
        <v>0</v>
      </c>
      <c r="J11" s="3">
        <f t="shared" si="3"/>
        <v>50045.31</v>
      </c>
      <c r="K11" s="3">
        <v>50045.31</v>
      </c>
      <c r="L11" s="3">
        <v>0</v>
      </c>
      <c r="M11" s="3">
        <f t="shared" si="1"/>
        <v>50045.31</v>
      </c>
      <c r="N11" s="3">
        <f t="shared" si="2"/>
        <v>0</v>
      </c>
      <c r="O11" s="1">
        <v>35</v>
      </c>
    </row>
    <row r="12" spans="1:15" ht="11.25" outlineLevel="2">
      <c r="A12" s="9" t="s">
        <v>14</v>
      </c>
      <c r="B12" s="2">
        <v>6010670038</v>
      </c>
      <c r="C12" s="9" t="s">
        <v>25</v>
      </c>
      <c r="D12" s="3">
        <v>53601.38</v>
      </c>
      <c r="E12" s="3">
        <v>1893.48</v>
      </c>
      <c r="F12" s="3">
        <f t="shared" si="0"/>
        <v>55494.86</v>
      </c>
      <c r="G12" s="3">
        <v>-1893.48</v>
      </c>
      <c r="H12" s="3">
        <v>43500</v>
      </c>
      <c r="I12" s="3">
        <v>0</v>
      </c>
      <c r="J12" s="3">
        <f t="shared" si="3"/>
        <v>97101.38</v>
      </c>
      <c r="K12" s="3">
        <v>97101.38</v>
      </c>
      <c r="L12" s="3">
        <v>0</v>
      </c>
      <c r="M12" s="3">
        <f t="shared" si="1"/>
        <v>97101.38</v>
      </c>
      <c r="N12" s="3">
        <f t="shared" si="2"/>
        <v>0</v>
      </c>
      <c r="O12" s="1">
        <v>36</v>
      </c>
    </row>
    <row r="13" spans="1:15" ht="11.25" outlineLevel="2">
      <c r="A13" s="9" t="s">
        <v>14</v>
      </c>
      <c r="B13" s="2">
        <v>6010670041</v>
      </c>
      <c r="C13" s="9" t="s">
        <v>26</v>
      </c>
      <c r="D13" s="3">
        <v>126920.3</v>
      </c>
      <c r="E13" s="3">
        <v>285097.46</v>
      </c>
      <c r="F13" s="3">
        <f t="shared" si="0"/>
        <v>412017.76</v>
      </c>
      <c r="G13" s="3">
        <v>-229874.71</v>
      </c>
      <c r="H13" s="3">
        <v>0</v>
      </c>
      <c r="I13" s="3">
        <v>0</v>
      </c>
      <c r="J13" s="3">
        <f t="shared" si="3"/>
        <v>182143.05000000002</v>
      </c>
      <c r="K13" s="3">
        <v>87887.9</v>
      </c>
      <c r="L13" s="13">
        <v>55222.75</v>
      </c>
      <c r="M13" s="3">
        <f t="shared" si="1"/>
        <v>143110.65</v>
      </c>
      <c r="N13" s="3">
        <f t="shared" si="2"/>
        <v>39032.40000000002</v>
      </c>
      <c r="O13" s="1">
        <v>39</v>
      </c>
    </row>
    <row r="14" spans="1:15" ht="11.25" outlineLevel="2">
      <c r="A14" s="9" t="s">
        <v>14</v>
      </c>
      <c r="B14" s="2">
        <v>6010670042</v>
      </c>
      <c r="C14" s="9" t="s">
        <v>27</v>
      </c>
      <c r="D14" s="3">
        <v>5533.34</v>
      </c>
      <c r="E14" s="3">
        <v>97561.1</v>
      </c>
      <c r="F14" s="3">
        <f t="shared" si="0"/>
        <v>103094.44</v>
      </c>
      <c r="G14" s="3">
        <v>-22333</v>
      </c>
      <c r="H14" s="3">
        <v>22333</v>
      </c>
      <c r="I14" s="3">
        <v>0</v>
      </c>
      <c r="J14" s="3">
        <f t="shared" si="3"/>
        <v>103094.44</v>
      </c>
      <c r="K14" s="3">
        <v>27866.34</v>
      </c>
      <c r="L14" s="13">
        <v>75228.1</v>
      </c>
      <c r="M14" s="3">
        <f t="shared" si="1"/>
        <v>103094.44</v>
      </c>
      <c r="N14" s="3">
        <f t="shared" si="2"/>
        <v>0</v>
      </c>
      <c r="O14" s="1">
        <v>40</v>
      </c>
    </row>
    <row r="15" spans="1:15" ht="11.25" outlineLevel="2">
      <c r="A15" s="9" t="s">
        <v>14</v>
      </c>
      <c r="B15" s="2">
        <v>6010670045</v>
      </c>
      <c r="C15" s="9" t="s">
        <v>28</v>
      </c>
      <c r="D15" s="3">
        <v>102549.22</v>
      </c>
      <c r="E15" s="3">
        <v>13042</v>
      </c>
      <c r="F15" s="3">
        <f t="shared" si="0"/>
        <v>115591.22</v>
      </c>
      <c r="G15" s="3">
        <v>-13042</v>
      </c>
      <c r="H15" s="3">
        <v>60500</v>
      </c>
      <c r="I15" s="3">
        <v>0</v>
      </c>
      <c r="J15" s="3">
        <f t="shared" si="3"/>
        <v>163049.22</v>
      </c>
      <c r="K15" s="3">
        <v>163049.22</v>
      </c>
      <c r="L15" s="3">
        <v>0</v>
      </c>
      <c r="M15" s="3">
        <f t="shared" si="1"/>
        <v>163049.22</v>
      </c>
      <c r="N15" s="3">
        <f t="shared" si="2"/>
        <v>0</v>
      </c>
      <c r="O15" s="1">
        <v>110</v>
      </c>
    </row>
    <row r="16" spans="1:15" ht="11.25" outlineLevel="2">
      <c r="A16" s="9" t="s">
        <v>14</v>
      </c>
      <c r="B16" s="2">
        <v>6010670046</v>
      </c>
      <c r="C16" s="9" t="s">
        <v>29</v>
      </c>
      <c r="D16" s="3">
        <v>233588.34</v>
      </c>
      <c r="E16" s="3">
        <v>0</v>
      </c>
      <c r="F16" s="3">
        <f t="shared" si="0"/>
        <v>233588.34</v>
      </c>
      <c r="G16" s="3">
        <v>0</v>
      </c>
      <c r="H16" s="3">
        <v>132913</v>
      </c>
      <c r="I16" s="3">
        <v>0</v>
      </c>
      <c r="J16" s="3">
        <f t="shared" si="3"/>
        <v>366501.33999999997</v>
      </c>
      <c r="K16" s="3">
        <v>366501.34</v>
      </c>
      <c r="L16" s="3">
        <v>0</v>
      </c>
      <c r="M16" s="3">
        <f t="shared" si="1"/>
        <v>366501.34</v>
      </c>
      <c r="N16" s="3">
        <f t="shared" si="2"/>
        <v>0</v>
      </c>
      <c r="O16" s="1">
        <v>111</v>
      </c>
    </row>
    <row r="17" spans="1:15" ht="11.25" outlineLevel="2">
      <c r="A17" s="9" t="s">
        <v>14</v>
      </c>
      <c r="B17" s="2">
        <v>6010670047</v>
      </c>
      <c r="C17" s="9" t="s">
        <v>30</v>
      </c>
      <c r="D17" s="3">
        <v>72735.16</v>
      </c>
      <c r="E17" s="3">
        <v>0</v>
      </c>
      <c r="F17" s="3">
        <f t="shared" si="0"/>
        <v>72735.16</v>
      </c>
      <c r="G17" s="3">
        <v>0</v>
      </c>
      <c r="H17" s="3">
        <v>0</v>
      </c>
      <c r="I17" s="3">
        <v>0</v>
      </c>
      <c r="J17" s="3">
        <f t="shared" si="3"/>
        <v>72735.16</v>
      </c>
      <c r="K17" s="3">
        <v>63079.98</v>
      </c>
      <c r="L17" s="3">
        <v>0</v>
      </c>
      <c r="M17" s="3">
        <f t="shared" si="1"/>
        <v>63079.98</v>
      </c>
      <c r="N17" s="3">
        <f t="shared" si="2"/>
        <v>9655.18</v>
      </c>
      <c r="O17" s="1">
        <v>112</v>
      </c>
    </row>
    <row r="18" spans="1:15" ht="11.25" outlineLevel="2">
      <c r="A18" s="9" t="s">
        <v>14</v>
      </c>
      <c r="B18" s="2">
        <v>6010670048</v>
      </c>
      <c r="C18" s="9" t="s">
        <v>31</v>
      </c>
      <c r="D18" s="3">
        <v>79099.2</v>
      </c>
      <c r="E18" s="3">
        <v>1223567</v>
      </c>
      <c r="F18" s="3">
        <f t="shared" si="0"/>
        <v>1302666.2</v>
      </c>
      <c r="G18" s="3">
        <v>-26448.51</v>
      </c>
      <c r="H18" s="3">
        <v>0</v>
      </c>
      <c r="I18" s="3">
        <v>0</v>
      </c>
      <c r="J18" s="3">
        <f t="shared" si="3"/>
        <v>1276217.69</v>
      </c>
      <c r="K18" s="3">
        <v>77821.71</v>
      </c>
      <c r="L18" s="13">
        <v>1197118.49</v>
      </c>
      <c r="M18" s="3">
        <f t="shared" si="1"/>
        <v>1274940.2</v>
      </c>
      <c r="N18" s="3">
        <f t="shared" si="2"/>
        <v>1277.4899999999907</v>
      </c>
      <c r="O18" s="1">
        <v>113</v>
      </c>
    </row>
    <row r="19" spans="1:15" ht="11.25" outlineLevel="2">
      <c r="A19" s="9" t="s">
        <v>14</v>
      </c>
      <c r="B19" s="2">
        <v>6010670049</v>
      </c>
      <c r="C19" s="9" t="s">
        <v>32</v>
      </c>
      <c r="D19" s="3">
        <v>61063.19</v>
      </c>
      <c r="E19" s="3">
        <v>0</v>
      </c>
      <c r="F19" s="3">
        <f t="shared" si="0"/>
        <v>61063.19</v>
      </c>
      <c r="G19" s="3">
        <v>0</v>
      </c>
      <c r="H19" s="3">
        <v>44500</v>
      </c>
      <c r="I19" s="3">
        <v>0</v>
      </c>
      <c r="J19" s="3">
        <f t="shared" si="3"/>
        <v>105563.19</v>
      </c>
      <c r="K19" s="3">
        <v>105563.19</v>
      </c>
      <c r="L19" s="3">
        <v>0</v>
      </c>
      <c r="M19" s="3">
        <f t="shared" si="1"/>
        <v>105563.19</v>
      </c>
      <c r="N19" s="3">
        <f t="shared" si="2"/>
        <v>0</v>
      </c>
      <c r="O19" s="1">
        <v>114</v>
      </c>
    </row>
    <row r="20" spans="1:15" ht="11.25" outlineLevel="2">
      <c r="A20" s="9" t="s">
        <v>14</v>
      </c>
      <c r="B20" s="2">
        <v>6010670050</v>
      </c>
      <c r="C20" s="9" t="s">
        <v>33</v>
      </c>
      <c r="D20" s="3">
        <v>1197.13</v>
      </c>
      <c r="E20" s="3">
        <v>0</v>
      </c>
      <c r="F20" s="3">
        <f t="shared" si="0"/>
        <v>1197.13</v>
      </c>
      <c r="G20" s="3">
        <v>0</v>
      </c>
      <c r="H20" s="3">
        <v>0</v>
      </c>
      <c r="I20" s="3">
        <v>0</v>
      </c>
      <c r="J20" s="3">
        <f t="shared" si="3"/>
        <v>1197.13</v>
      </c>
      <c r="K20" s="3">
        <v>1197.13</v>
      </c>
      <c r="L20" s="3">
        <v>0</v>
      </c>
      <c r="M20" s="3">
        <f t="shared" si="1"/>
        <v>1197.13</v>
      </c>
      <c r="N20" s="3">
        <f t="shared" si="2"/>
        <v>0</v>
      </c>
      <c r="O20" s="1">
        <v>116</v>
      </c>
    </row>
    <row r="21" spans="1:15" ht="11.25" outlineLevel="2">
      <c r="A21" s="9" t="s">
        <v>14</v>
      </c>
      <c r="B21" s="2">
        <v>6010670052</v>
      </c>
      <c r="C21" s="9" t="s">
        <v>34</v>
      </c>
      <c r="D21" s="3">
        <v>0</v>
      </c>
      <c r="E21" s="3">
        <v>10274.26</v>
      </c>
      <c r="F21" s="3">
        <f t="shared" si="0"/>
        <v>10274.26</v>
      </c>
      <c r="G21" s="3">
        <v>0</v>
      </c>
      <c r="H21" s="3">
        <v>0</v>
      </c>
      <c r="I21" s="3">
        <v>0</v>
      </c>
      <c r="J21" s="3">
        <f t="shared" si="3"/>
        <v>10274.26</v>
      </c>
      <c r="K21" s="3">
        <v>0</v>
      </c>
      <c r="L21" s="13">
        <v>9081.25</v>
      </c>
      <c r="M21" s="3">
        <f t="shared" si="1"/>
        <v>9081.25</v>
      </c>
      <c r="N21" s="3">
        <f t="shared" si="2"/>
        <v>1193.0100000000002</v>
      </c>
      <c r="O21" s="1">
        <v>118</v>
      </c>
    </row>
    <row r="22" spans="1:15" ht="11.25" outlineLevel="2">
      <c r="A22" s="9" t="s">
        <v>14</v>
      </c>
      <c r="B22" s="2">
        <v>6010670055</v>
      </c>
      <c r="C22" s="9" t="s">
        <v>35</v>
      </c>
      <c r="D22" s="3">
        <v>70700.71</v>
      </c>
      <c r="E22" s="3">
        <v>1264.17</v>
      </c>
      <c r="F22" s="3">
        <f t="shared" si="0"/>
        <v>71964.88</v>
      </c>
      <c r="G22" s="3">
        <v>0</v>
      </c>
      <c r="H22" s="3">
        <v>105450</v>
      </c>
      <c r="I22" s="3">
        <v>0</v>
      </c>
      <c r="J22" s="3">
        <f t="shared" si="3"/>
        <v>177414.88</v>
      </c>
      <c r="K22" s="3">
        <v>64329.26</v>
      </c>
      <c r="L22" s="3">
        <v>0</v>
      </c>
      <c r="M22" s="3">
        <f t="shared" si="1"/>
        <v>64329.26</v>
      </c>
      <c r="N22" s="3">
        <f t="shared" si="2"/>
        <v>113085.62</v>
      </c>
      <c r="O22" s="1">
        <v>137</v>
      </c>
    </row>
    <row r="23" spans="1:15" ht="11.25" outlineLevel="2">
      <c r="A23" s="9" t="s">
        <v>14</v>
      </c>
      <c r="B23" s="2">
        <v>6010670056</v>
      </c>
      <c r="C23" s="9" t="s">
        <v>36</v>
      </c>
      <c r="D23" s="3">
        <v>18128.43</v>
      </c>
      <c r="E23" s="3">
        <v>3442.13</v>
      </c>
      <c r="F23" s="3">
        <f t="shared" si="0"/>
        <v>21570.56</v>
      </c>
      <c r="G23" s="3">
        <v>0</v>
      </c>
      <c r="H23" s="3">
        <v>106020</v>
      </c>
      <c r="I23" s="3">
        <v>0</v>
      </c>
      <c r="J23" s="3">
        <f t="shared" si="3"/>
        <v>127590.56</v>
      </c>
      <c r="K23" s="3">
        <v>94728.65</v>
      </c>
      <c r="L23" s="3">
        <v>0</v>
      </c>
      <c r="M23" s="3">
        <f t="shared" si="1"/>
        <v>94728.65</v>
      </c>
      <c r="N23" s="3">
        <f t="shared" si="2"/>
        <v>32861.91</v>
      </c>
      <c r="O23" s="1">
        <v>138</v>
      </c>
    </row>
    <row r="24" spans="1:15" ht="11.25" outlineLevel="2">
      <c r="A24" s="9" t="s">
        <v>14</v>
      </c>
      <c r="B24" s="2">
        <v>6010670057</v>
      </c>
      <c r="C24" s="9" t="s">
        <v>37</v>
      </c>
      <c r="D24" s="3">
        <v>33757.57</v>
      </c>
      <c r="E24" s="3">
        <v>51614.17</v>
      </c>
      <c r="F24" s="3">
        <f t="shared" si="0"/>
        <v>85371.73999999999</v>
      </c>
      <c r="G24" s="3">
        <v>0</v>
      </c>
      <c r="H24" s="3">
        <v>139175</v>
      </c>
      <c r="I24" s="3">
        <v>0</v>
      </c>
      <c r="J24" s="3">
        <f t="shared" si="3"/>
        <v>224546.74</v>
      </c>
      <c r="K24" s="3">
        <v>23391.87</v>
      </c>
      <c r="L24" s="3">
        <v>48932.5</v>
      </c>
      <c r="M24" s="3">
        <f t="shared" si="1"/>
        <v>72324.37</v>
      </c>
      <c r="N24" s="3">
        <f t="shared" si="2"/>
        <v>152222.37</v>
      </c>
      <c r="O24" s="1">
        <v>141</v>
      </c>
    </row>
    <row r="25" spans="1:15" ht="11.25" outlineLevel="2">
      <c r="A25" s="9" t="s">
        <v>14</v>
      </c>
      <c r="B25" s="2">
        <v>6010670058</v>
      </c>
      <c r="C25" s="9" t="s">
        <v>38</v>
      </c>
      <c r="D25" s="3">
        <v>79108.24</v>
      </c>
      <c r="E25" s="3">
        <v>0</v>
      </c>
      <c r="F25" s="3">
        <f t="shared" si="0"/>
        <v>79108.24</v>
      </c>
      <c r="G25" s="3">
        <v>0</v>
      </c>
      <c r="H25" s="3">
        <v>0</v>
      </c>
      <c r="I25" s="3">
        <v>0</v>
      </c>
      <c r="J25" s="3">
        <f t="shared" si="3"/>
        <v>79108.24</v>
      </c>
      <c r="K25" s="3">
        <v>79108.24</v>
      </c>
      <c r="L25" s="3">
        <v>0</v>
      </c>
      <c r="M25" s="3">
        <f t="shared" si="1"/>
        <v>79108.24</v>
      </c>
      <c r="N25" s="3">
        <f t="shared" si="2"/>
        <v>0</v>
      </c>
      <c r="O25" s="1">
        <v>143</v>
      </c>
    </row>
    <row r="26" spans="1:15" ht="11.25" outlineLevel="2">
      <c r="A26" s="9" t="s">
        <v>14</v>
      </c>
      <c r="B26" s="2">
        <v>6010670059</v>
      </c>
      <c r="C26" s="9" t="s">
        <v>39</v>
      </c>
      <c r="D26" s="3">
        <v>157651.32</v>
      </c>
      <c r="E26" s="3">
        <v>-11022.53</v>
      </c>
      <c r="F26" s="3">
        <f t="shared" si="0"/>
        <v>146628.79</v>
      </c>
      <c r="G26" s="3">
        <v>0</v>
      </c>
      <c r="H26" s="3">
        <v>194750</v>
      </c>
      <c r="I26" s="3">
        <v>0</v>
      </c>
      <c r="J26" s="3">
        <f t="shared" si="3"/>
        <v>341378.79000000004</v>
      </c>
      <c r="K26" s="3">
        <v>145324.27</v>
      </c>
      <c r="L26" s="3">
        <v>0</v>
      </c>
      <c r="M26" s="3">
        <f t="shared" si="1"/>
        <v>145324.27</v>
      </c>
      <c r="N26" s="3">
        <f t="shared" si="2"/>
        <v>196054.52000000005</v>
      </c>
      <c r="O26" s="1">
        <v>144</v>
      </c>
    </row>
    <row r="27" spans="1:15" ht="11.25" outlineLevel="2">
      <c r="A27" s="9" t="s">
        <v>14</v>
      </c>
      <c r="B27" s="2">
        <v>6010670060</v>
      </c>
      <c r="C27" s="9" t="s">
        <v>40</v>
      </c>
      <c r="D27" s="3">
        <v>53018.36</v>
      </c>
      <c r="E27" s="3">
        <v>46460.45</v>
      </c>
      <c r="F27" s="3">
        <f t="shared" si="0"/>
        <v>99478.81</v>
      </c>
      <c r="G27" s="3">
        <v>0</v>
      </c>
      <c r="H27" s="3">
        <v>0</v>
      </c>
      <c r="I27" s="3">
        <v>0</v>
      </c>
      <c r="J27" s="3">
        <f t="shared" si="3"/>
        <v>99478.81</v>
      </c>
      <c r="K27" s="3">
        <v>58210.4</v>
      </c>
      <c r="L27" s="3">
        <v>46460.45</v>
      </c>
      <c r="M27" s="3">
        <f t="shared" si="1"/>
        <v>104670.85</v>
      </c>
      <c r="N27" s="3">
        <f t="shared" si="2"/>
        <v>-5192.040000000008</v>
      </c>
      <c r="O27" s="1">
        <v>145</v>
      </c>
    </row>
    <row r="28" spans="1:15" ht="11.25" outlineLevel="2">
      <c r="A28" s="9" t="s">
        <v>14</v>
      </c>
      <c r="B28" s="2">
        <v>6010670061</v>
      </c>
      <c r="C28" s="9" t="s">
        <v>41</v>
      </c>
      <c r="D28" s="3">
        <v>11981.64</v>
      </c>
      <c r="E28" s="3">
        <v>7612.04</v>
      </c>
      <c r="F28" s="3">
        <f t="shared" si="0"/>
        <v>19593.68</v>
      </c>
      <c r="G28" s="3">
        <v>0</v>
      </c>
      <c r="H28" s="3">
        <v>78850</v>
      </c>
      <c r="I28" s="3">
        <v>0</v>
      </c>
      <c r="J28" s="3">
        <f t="shared" si="3"/>
        <v>98443.68</v>
      </c>
      <c r="K28" s="3">
        <v>65430.55</v>
      </c>
      <c r="L28" s="3">
        <v>0</v>
      </c>
      <c r="M28" s="3">
        <f t="shared" si="1"/>
        <v>65430.55</v>
      </c>
      <c r="N28" s="3">
        <f t="shared" si="2"/>
        <v>33013.12999999999</v>
      </c>
      <c r="O28" s="1">
        <v>147</v>
      </c>
    </row>
    <row r="29" spans="1:15" ht="11.25" outlineLevel="2">
      <c r="A29" s="9" t="s">
        <v>14</v>
      </c>
      <c r="B29" s="2">
        <v>6010670062</v>
      </c>
      <c r="C29" s="9" t="s">
        <v>42</v>
      </c>
      <c r="D29" s="3">
        <v>48661.3</v>
      </c>
      <c r="E29" s="3">
        <v>0</v>
      </c>
      <c r="F29" s="3">
        <f t="shared" si="0"/>
        <v>48661.3</v>
      </c>
      <c r="G29" s="3">
        <v>0</v>
      </c>
      <c r="H29" s="3">
        <v>57950</v>
      </c>
      <c r="I29" s="3">
        <v>0</v>
      </c>
      <c r="J29" s="3">
        <f t="shared" si="3"/>
        <v>106611.3</v>
      </c>
      <c r="K29" s="3">
        <v>28641.83</v>
      </c>
      <c r="L29" s="3">
        <v>0</v>
      </c>
      <c r="M29" s="3">
        <f t="shared" si="1"/>
        <v>28641.83</v>
      </c>
      <c r="N29" s="3">
        <f t="shared" si="2"/>
        <v>77969.47</v>
      </c>
      <c r="O29" s="1">
        <v>150</v>
      </c>
    </row>
    <row r="30" spans="1:15" ht="11.25" outlineLevel="2">
      <c r="A30" s="9" t="s">
        <v>14</v>
      </c>
      <c r="B30" s="2">
        <v>6010670064</v>
      </c>
      <c r="C30" s="9" t="s">
        <v>43</v>
      </c>
      <c r="D30" s="3">
        <v>57074.55</v>
      </c>
      <c r="E30" s="3">
        <v>-3326.91</v>
      </c>
      <c r="F30" s="3">
        <f t="shared" si="0"/>
        <v>53747.64</v>
      </c>
      <c r="G30" s="3">
        <v>0</v>
      </c>
      <c r="H30" s="3">
        <v>69000</v>
      </c>
      <c r="I30" s="3">
        <v>0</v>
      </c>
      <c r="J30" s="3">
        <f t="shared" si="3"/>
        <v>122747.64</v>
      </c>
      <c r="K30" s="3">
        <v>76628.05</v>
      </c>
      <c r="L30" s="3">
        <v>0</v>
      </c>
      <c r="M30" s="3">
        <f t="shared" si="1"/>
        <v>76628.05</v>
      </c>
      <c r="N30" s="3">
        <f t="shared" si="2"/>
        <v>46119.59</v>
      </c>
      <c r="O30" s="1">
        <v>158</v>
      </c>
    </row>
    <row r="31" spans="1:15" ht="11.25" outlineLevel="2">
      <c r="A31" s="9" t="s">
        <v>14</v>
      </c>
      <c r="B31" s="2">
        <v>6010670067</v>
      </c>
      <c r="C31" s="9" t="s">
        <v>44</v>
      </c>
      <c r="D31" s="3">
        <v>30904.37</v>
      </c>
      <c r="E31" s="3">
        <v>964.99</v>
      </c>
      <c r="F31" s="3">
        <f t="shared" si="0"/>
        <v>31869.36</v>
      </c>
      <c r="G31" s="3">
        <v>0</v>
      </c>
      <c r="H31" s="3">
        <v>48111</v>
      </c>
      <c r="I31" s="3">
        <v>0</v>
      </c>
      <c r="J31" s="3">
        <f t="shared" si="3"/>
        <v>79980.36</v>
      </c>
      <c r="K31" s="3">
        <v>79980.36</v>
      </c>
      <c r="L31" s="3">
        <v>0</v>
      </c>
      <c r="M31" s="3">
        <f t="shared" si="1"/>
        <v>79980.36</v>
      </c>
      <c r="N31" s="3">
        <f t="shared" si="2"/>
        <v>0</v>
      </c>
      <c r="O31" s="1">
        <v>169</v>
      </c>
    </row>
    <row r="32" spans="1:15" ht="11.25" outlineLevel="2">
      <c r="A32" s="9" t="s">
        <v>14</v>
      </c>
      <c r="B32" s="2">
        <v>6010670070</v>
      </c>
      <c r="C32" s="9" t="s">
        <v>45</v>
      </c>
      <c r="D32" s="3">
        <v>3757187.49</v>
      </c>
      <c r="E32" s="3">
        <v>0</v>
      </c>
      <c r="F32" s="3">
        <f t="shared" si="0"/>
        <v>3757187.49</v>
      </c>
      <c r="G32" s="3">
        <v>0</v>
      </c>
      <c r="H32" s="3">
        <v>0</v>
      </c>
      <c r="I32" s="3">
        <v>0</v>
      </c>
      <c r="J32" s="3">
        <f t="shared" si="3"/>
        <v>3757187.49</v>
      </c>
      <c r="K32" s="3">
        <v>3757187.49</v>
      </c>
      <c r="L32" s="3">
        <v>0</v>
      </c>
      <c r="M32" s="3">
        <f t="shared" si="1"/>
        <v>3757187.49</v>
      </c>
      <c r="N32" s="3">
        <f t="shared" si="2"/>
        <v>0</v>
      </c>
      <c r="O32" s="1">
        <v>173</v>
      </c>
    </row>
    <row r="33" spans="1:15" ht="11.25" outlineLevel="2">
      <c r="A33" s="9" t="s">
        <v>14</v>
      </c>
      <c r="B33" s="2">
        <v>6010670071</v>
      </c>
      <c r="C33" s="9" t="s">
        <v>46</v>
      </c>
      <c r="D33" s="3">
        <v>99729.93</v>
      </c>
      <c r="E33" s="3">
        <v>619668.93</v>
      </c>
      <c r="F33" s="3">
        <f t="shared" si="0"/>
        <v>719398.8600000001</v>
      </c>
      <c r="G33" s="3">
        <v>0</v>
      </c>
      <c r="H33" s="3">
        <v>166250</v>
      </c>
      <c r="I33" s="3">
        <v>0</v>
      </c>
      <c r="J33" s="3">
        <f t="shared" si="3"/>
        <v>885648.8600000001</v>
      </c>
      <c r="K33" s="3">
        <v>210324.08</v>
      </c>
      <c r="L33" s="3">
        <v>619668.93</v>
      </c>
      <c r="M33" s="3">
        <f t="shared" si="1"/>
        <v>829993.01</v>
      </c>
      <c r="N33" s="3">
        <f t="shared" si="2"/>
        <v>55655.85000000009</v>
      </c>
      <c r="O33" s="1">
        <v>170</v>
      </c>
    </row>
    <row r="34" spans="1:15" ht="11.25" outlineLevel="2">
      <c r="A34" s="9" t="s">
        <v>14</v>
      </c>
      <c r="B34" s="2">
        <v>6010670072</v>
      </c>
      <c r="C34" s="9" t="s">
        <v>47</v>
      </c>
      <c r="D34" s="3">
        <v>80711.22</v>
      </c>
      <c r="E34" s="3">
        <v>55632.52</v>
      </c>
      <c r="F34" s="3">
        <f t="shared" si="0"/>
        <v>136343.74</v>
      </c>
      <c r="G34" s="3">
        <v>0</v>
      </c>
      <c r="H34" s="3">
        <v>127775</v>
      </c>
      <c r="I34" s="3">
        <v>0</v>
      </c>
      <c r="J34" s="3">
        <f t="shared" si="3"/>
        <v>264118.74</v>
      </c>
      <c r="K34" s="3">
        <f>81994.77-49210.6</f>
        <v>32784.170000000006</v>
      </c>
      <c r="L34" s="3">
        <v>49210.6</v>
      </c>
      <c r="M34" s="3">
        <f t="shared" si="1"/>
        <v>81994.77</v>
      </c>
      <c r="N34" s="3">
        <f t="shared" si="2"/>
        <v>182123.96999999997</v>
      </c>
      <c r="O34" s="1">
        <v>171</v>
      </c>
    </row>
    <row r="35" spans="1:15" ht="11.25" outlineLevel="2">
      <c r="A35" s="9" t="s">
        <v>14</v>
      </c>
      <c r="B35" s="2">
        <v>6010670074</v>
      </c>
      <c r="C35" s="9" t="s">
        <v>48</v>
      </c>
      <c r="D35" s="3">
        <v>90468.05</v>
      </c>
      <c r="E35" s="3">
        <v>474872.68</v>
      </c>
      <c r="F35" s="3">
        <f t="shared" si="0"/>
        <v>565340.73</v>
      </c>
      <c r="G35" s="3">
        <v>0</v>
      </c>
      <c r="H35" s="3">
        <v>90725</v>
      </c>
      <c r="I35" s="3">
        <v>0</v>
      </c>
      <c r="J35" s="3">
        <f t="shared" si="3"/>
        <v>656065.73</v>
      </c>
      <c r="K35" s="3">
        <v>110797.72</v>
      </c>
      <c r="L35" s="3">
        <v>482523.93</v>
      </c>
      <c r="M35" s="3">
        <f t="shared" si="1"/>
        <v>593321.65</v>
      </c>
      <c r="N35" s="3">
        <f t="shared" si="2"/>
        <v>62744.07999999996</v>
      </c>
      <c r="O35" s="1">
        <v>151</v>
      </c>
    </row>
    <row r="36" spans="1:14" ht="11.25" outlineLevel="2">
      <c r="A36" s="9"/>
      <c r="B36" s="2">
        <v>6010670075</v>
      </c>
      <c r="C36" s="9" t="s">
        <v>121</v>
      </c>
      <c r="D36" s="3">
        <v>0</v>
      </c>
      <c r="E36" s="3">
        <v>3221.27</v>
      </c>
      <c r="F36" s="3">
        <f t="shared" si="0"/>
        <v>3221.27</v>
      </c>
      <c r="G36" s="3">
        <v>0</v>
      </c>
      <c r="H36" s="3">
        <v>0</v>
      </c>
      <c r="I36" s="3">
        <v>0</v>
      </c>
      <c r="J36" s="3">
        <f t="shared" si="3"/>
        <v>3221.27</v>
      </c>
      <c r="K36" s="3">
        <v>0</v>
      </c>
      <c r="L36" s="3">
        <v>0</v>
      </c>
      <c r="M36" s="3">
        <f t="shared" si="1"/>
        <v>0</v>
      </c>
      <c r="N36" s="13">
        <f t="shared" si="2"/>
        <v>3221.27</v>
      </c>
    </row>
    <row r="37" spans="1:14" ht="11.25" outlineLevel="2">
      <c r="A37" s="9"/>
      <c r="B37" s="2">
        <v>6010670076</v>
      </c>
      <c r="C37" s="9" t="s">
        <v>122</v>
      </c>
      <c r="D37" s="3">
        <v>0</v>
      </c>
      <c r="E37" s="3">
        <v>2826.57</v>
      </c>
      <c r="F37" s="3">
        <f t="shared" si="0"/>
        <v>2826.57</v>
      </c>
      <c r="G37" s="3">
        <v>0</v>
      </c>
      <c r="H37" s="3">
        <v>0</v>
      </c>
      <c r="I37" s="3">
        <v>0</v>
      </c>
      <c r="J37" s="3">
        <f t="shared" si="3"/>
        <v>2826.57</v>
      </c>
      <c r="K37" s="3">
        <v>0</v>
      </c>
      <c r="L37" s="3">
        <v>0</v>
      </c>
      <c r="M37" s="3">
        <f t="shared" si="1"/>
        <v>0</v>
      </c>
      <c r="N37" s="13">
        <f t="shared" si="2"/>
        <v>2826.57</v>
      </c>
    </row>
    <row r="38" spans="1:15" ht="11.25" outlineLevel="2">
      <c r="A38" s="9" t="s">
        <v>14</v>
      </c>
      <c r="B38" s="2">
        <v>6010670077</v>
      </c>
      <c r="C38" s="9" t="s">
        <v>49</v>
      </c>
      <c r="D38" s="3">
        <v>99808.56</v>
      </c>
      <c r="E38" s="3">
        <v>230597.93</v>
      </c>
      <c r="F38" s="3">
        <f t="shared" si="0"/>
        <v>330406.49</v>
      </c>
      <c r="G38" s="3">
        <v>-143630.94</v>
      </c>
      <c r="H38" s="3">
        <v>0</v>
      </c>
      <c r="I38" s="3">
        <v>0</v>
      </c>
      <c r="J38" s="3">
        <f t="shared" si="3"/>
        <v>186775.55</v>
      </c>
      <c r="K38" s="3">
        <v>99808.56</v>
      </c>
      <c r="L38" s="3">
        <v>0</v>
      </c>
      <c r="M38" s="3">
        <f t="shared" si="1"/>
        <v>99808.56</v>
      </c>
      <c r="N38" s="3">
        <f t="shared" si="2"/>
        <v>86966.98999999999</v>
      </c>
      <c r="O38" s="1">
        <v>55</v>
      </c>
    </row>
    <row r="39" spans="1:15" ht="11.25" outlineLevel="2">
      <c r="A39" s="9" t="s">
        <v>14</v>
      </c>
      <c r="B39" s="2">
        <v>6010670080</v>
      </c>
      <c r="C39" s="9" t="s">
        <v>50</v>
      </c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v>0</v>
      </c>
      <c r="J39" s="3">
        <f t="shared" si="3"/>
        <v>0</v>
      </c>
      <c r="K39" s="3">
        <v>0</v>
      </c>
      <c r="L39" s="3">
        <v>0</v>
      </c>
      <c r="M39" s="3">
        <f t="shared" si="1"/>
        <v>0</v>
      </c>
      <c r="N39" s="3">
        <f t="shared" si="2"/>
        <v>0</v>
      </c>
      <c r="O39" s="1">
        <v>59</v>
      </c>
    </row>
    <row r="40" spans="1:15" ht="11.25" outlineLevel="2">
      <c r="A40" s="9" t="s">
        <v>14</v>
      </c>
      <c r="B40" s="2">
        <v>6010670081</v>
      </c>
      <c r="C40" s="9" t="s">
        <v>51</v>
      </c>
      <c r="D40" s="3">
        <v>147856.1</v>
      </c>
      <c r="E40" s="3">
        <v>0</v>
      </c>
      <c r="F40" s="3">
        <f t="shared" si="0"/>
        <v>147856.1</v>
      </c>
      <c r="G40" s="3">
        <v>0</v>
      </c>
      <c r="H40" s="3">
        <v>0</v>
      </c>
      <c r="I40" s="3">
        <v>0</v>
      </c>
      <c r="J40" s="3">
        <f t="shared" si="3"/>
        <v>147856.1</v>
      </c>
      <c r="K40" s="3">
        <v>147856.1</v>
      </c>
      <c r="L40" s="3">
        <v>0</v>
      </c>
      <c r="M40" s="3">
        <f t="shared" si="1"/>
        <v>147856.1</v>
      </c>
      <c r="N40" s="3">
        <f t="shared" si="2"/>
        <v>0</v>
      </c>
      <c r="O40" s="1">
        <v>63</v>
      </c>
    </row>
    <row r="41" spans="1:15" ht="11.25" outlineLevel="2">
      <c r="A41" s="9" t="s">
        <v>14</v>
      </c>
      <c r="B41" s="2">
        <v>6010670082</v>
      </c>
      <c r="C41" s="9" t="s">
        <v>52</v>
      </c>
      <c r="D41" s="3">
        <v>8299.16</v>
      </c>
      <c r="E41" s="3">
        <v>0</v>
      </c>
      <c r="F41" s="3">
        <f t="shared" si="0"/>
        <v>8299.16</v>
      </c>
      <c r="G41" s="3">
        <v>0</v>
      </c>
      <c r="H41" s="3">
        <v>0</v>
      </c>
      <c r="I41" s="3">
        <v>0</v>
      </c>
      <c r="J41" s="3">
        <f t="shared" si="3"/>
        <v>8299.16</v>
      </c>
      <c r="K41" s="3">
        <v>8299.16</v>
      </c>
      <c r="L41" s="3">
        <v>0</v>
      </c>
      <c r="M41" s="3">
        <f t="shared" si="1"/>
        <v>8299.16</v>
      </c>
      <c r="N41" s="3">
        <f t="shared" si="2"/>
        <v>0</v>
      </c>
      <c r="O41" s="1">
        <v>65</v>
      </c>
    </row>
    <row r="42" spans="1:15" ht="11.25" outlineLevel="2">
      <c r="A42" s="9" t="s">
        <v>14</v>
      </c>
      <c r="B42" s="2">
        <v>6010670083</v>
      </c>
      <c r="C42" s="9" t="s">
        <v>53</v>
      </c>
      <c r="D42" s="3">
        <v>43179.2</v>
      </c>
      <c r="E42" s="3">
        <v>0</v>
      </c>
      <c r="F42" s="3">
        <f t="shared" si="0"/>
        <v>43179.2</v>
      </c>
      <c r="G42" s="3">
        <v>0</v>
      </c>
      <c r="H42" s="3">
        <v>0</v>
      </c>
      <c r="I42" s="3">
        <v>0</v>
      </c>
      <c r="J42" s="3">
        <f t="shared" si="3"/>
        <v>43179.2</v>
      </c>
      <c r="K42" s="3">
        <v>43179.2</v>
      </c>
      <c r="L42" s="3">
        <v>0</v>
      </c>
      <c r="M42" s="3">
        <f t="shared" si="1"/>
        <v>43179.2</v>
      </c>
      <c r="N42" s="3">
        <f t="shared" si="2"/>
        <v>0</v>
      </c>
      <c r="O42" s="1">
        <v>66</v>
      </c>
    </row>
    <row r="43" spans="1:15" ht="11.25" outlineLevel="2">
      <c r="A43" s="9" t="s">
        <v>14</v>
      </c>
      <c r="B43" s="2">
        <v>6010670084</v>
      </c>
      <c r="C43" s="9" t="s">
        <v>54</v>
      </c>
      <c r="D43" s="3">
        <v>58521.27</v>
      </c>
      <c r="E43" s="3">
        <v>398008.28</v>
      </c>
      <c r="F43" s="3">
        <f t="shared" si="0"/>
        <v>456529.55000000005</v>
      </c>
      <c r="G43" s="3">
        <v>-398008.28</v>
      </c>
      <c r="H43" s="3">
        <v>42000</v>
      </c>
      <c r="I43" s="3">
        <v>0</v>
      </c>
      <c r="J43" s="3">
        <f t="shared" si="3"/>
        <v>100521.27000000002</v>
      </c>
      <c r="K43" s="3">
        <v>100519.67</v>
      </c>
      <c r="L43" s="3">
        <v>0</v>
      </c>
      <c r="M43" s="3">
        <f t="shared" si="1"/>
        <v>100519.67</v>
      </c>
      <c r="N43" s="3">
        <f t="shared" si="2"/>
        <v>1.6000000000203727</v>
      </c>
      <c r="O43" s="1">
        <v>67</v>
      </c>
    </row>
    <row r="44" spans="1:15" ht="11.25" outlineLevel="2">
      <c r="A44" s="9" t="s">
        <v>14</v>
      </c>
      <c r="B44" s="2">
        <v>6010670085</v>
      </c>
      <c r="C44" s="9" t="s">
        <v>55</v>
      </c>
      <c r="D44" s="3">
        <v>0</v>
      </c>
      <c r="E44" s="3">
        <v>3946.84</v>
      </c>
      <c r="F44" s="3">
        <f t="shared" si="0"/>
        <v>3946.84</v>
      </c>
      <c r="G44" s="3">
        <v>-3946.84</v>
      </c>
      <c r="H44" s="3">
        <v>0</v>
      </c>
      <c r="I44" s="3">
        <v>0</v>
      </c>
      <c r="J44" s="3">
        <f t="shared" si="3"/>
        <v>0</v>
      </c>
      <c r="K44" s="3">
        <v>0</v>
      </c>
      <c r="L44" s="3">
        <v>0</v>
      </c>
      <c r="M44" s="3">
        <f t="shared" si="1"/>
        <v>0</v>
      </c>
      <c r="N44" s="3">
        <f t="shared" si="2"/>
        <v>0</v>
      </c>
      <c r="O44" s="1">
        <v>68</v>
      </c>
    </row>
    <row r="45" spans="1:15" ht="11.25" outlineLevel="2">
      <c r="A45" s="9" t="s">
        <v>14</v>
      </c>
      <c r="B45" s="2">
        <v>6010670086</v>
      </c>
      <c r="C45" s="9" t="s">
        <v>56</v>
      </c>
      <c r="D45" s="3">
        <v>96631.9</v>
      </c>
      <c r="E45" s="3">
        <v>558020</v>
      </c>
      <c r="F45" s="3">
        <f t="shared" si="0"/>
        <v>654651.9</v>
      </c>
      <c r="G45" s="3">
        <v>-89257.5</v>
      </c>
      <c r="H45" s="3">
        <v>179850</v>
      </c>
      <c r="I45" s="3">
        <v>0</v>
      </c>
      <c r="J45" s="3">
        <f t="shared" si="3"/>
        <v>745244.4</v>
      </c>
      <c r="K45" s="3">
        <f>87221.15+4140</f>
        <v>91361.15</v>
      </c>
      <c r="L45" s="13">
        <v>276766.24</v>
      </c>
      <c r="M45" s="3">
        <f t="shared" si="1"/>
        <v>368127.39</v>
      </c>
      <c r="N45" s="3">
        <f t="shared" si="2"/>
        <v>377117.01</v>
      </c>
      <c r="O45" s="1">
        <v>105</v>
      </c>
    </row>
    <row r="46" spans="1:15" ht="11.25" outlineLevel="2">
      <c r="A46" s="9" t="s">
        <v>14</v>
      </c>
      <c r="B46" s="2">
        <v>6010670087</v>
      </c>
      <c r="C46" s="9" t="s">
        <v>57</v>
      </c>
      <c r="D46" s="3">
        <v>34665.59</v>
      </c>
      <c r="E46" s="3">
        <v>0</v>
      </c>
      <c r="F46" s="3">
        <f t="shared" si="0"/>
        <v>34665.59</v>
      </c>
      <c r="G46" s="3">
        <v>0</v>
      </c>
      <c r="H46" s="3">
        <v>89610</v>
      </c>
      <c r="I46" s="3">
        <v>0</v>
      </c>
      <c r="J46" s="3">
        <f t="shared" si="3"/>
        <v>124275.59</v>
      </c>
      <c r="K46" s="3">
        <v>82432.5</v>
      </c>
      <c r="L46" s="3">
        <v>0</v>
      </c>
      <c r="M46" s="3">
        <f t="shared" si="1"/>
        <v>82432.5</v>
      </c>
      <c r="N46" s="3">
        <f t="shared" si="2"/>
        <v>41843.09</v>
      </c>
      <c r="O46" s="1">
        <v>106</v>
      </c>
    </row>
    <row r="47" spans="1:15" ht="11.25" outlineLevel="2">
      <c r="A47" s="9" t="s">
        <v>14</v>
      </c>
      <c r="B47" s="2">
        <v>6010670088</v>
      </c>
      <c r="C47" s="9" t="s">
        <v>58</v>
      </c>
      <c r="D47" s="3">
        <v>151316.92</v>
      </c>
      <c r="E47" s="3">
        <v>196120.76</v>
      </c>
      <c r="F47" s="3">
        <f t="shared" si="0"/>
        <v>347437.68000000005</v>
      </c>
      <c r="G47" s="3">
        <v>-1552.5</v>
      </c>
      <c r="H47" s="3">
        <v>231000</v>
      </c>
      <c r="I47" s="3">
        <v>0</v>
      </c>
      <c r="J47" s="3">
        <f t="shared" si="3"/>
        <v>576885.18</v>
      </c>
      <c r="K47" s="3">
        <v>216786.69</v>
      </c>
      <c r="L47" s="13">
        <v>77287.5</v>
      </c>
      <c r="M47" s="3">
        <f t="shared" si="1"/>
        <v>294074.19</v>
      </c>
      <c r="N47" s="3">
        <f t="shared" si="2"/>
        <v>282810.99000000005</v>
      </c>
      <c r="O47" s="1">
        <v>107</v>
      </c>
    </row>
    <row r="48" spans="1:15" ht="11.25" outlineLevel="2">
      <c r="A48" s="9" t="s">
        <v>14</v>
      </c>
      <c r="B48" s="2">
        <v>6010670089</v>
      </c>
      <c r="C48" s="9" t="s">
        <v>59</v>
      </c>
      <c r="D48" s="3">
        <v>114687.92</v>
      </c>
      <c r="E48" s="3">
        <v>142183.44</v>
      </c>
      <c r="F48" s="3">
        <f t="shared" si="0"/>
        <v>256871.36</v>
      </c>
      <c r="G48" s="3">
        <v>0</v>
      </c>
      <c r="H48" s="3">
        <v>128500</v>
      </c>
      <c r="I48" s="3">
        <v>0</v>
      </c>
      <c r="J48" s="3">
        <f t="shared" si="3"/>
        <v>385371.36</v>
      </c>
      <c r="K48" s="3">
        <v>223971.63</v>
      </c>
      <c r="L48" s="13">
        <v>24390</v>
      </c>
      <c r="M48" s="3">
        <f t="shared" si="1"/>
        <v>248361.63</v>
      </c>
      <c r="N48" s="3">
        <f t="shared" si="2"/>
        <v>137009.72999999998</v>
      </c>
      <c r="O48" s="1">
        <v>108</v>
      </c>
    </row>
    <row r="49" spans="1:15" ht="11.25" outlineLevel="2">
      <c r="A49" s="9" t="s">
        <v>14</v>
      </c>
      <c r="B49" s="2">
        <v>6010670090</v>
      </c>
      <c r="C49" s="9" t="s">
        <v>60</v>
      </c>
      <c r="D49" s="3">
        <v>141462.38</v>
      </c>
      <c r="E49" s="3">
        <v>80143.01</v>
      </c>
      <c r="F49" s="3">
        <f t="shared" si="0"/>
        <v>221605.39</v>
      </c>
      <c r="G49" s="3">
        <v>0</v>
      </c>
      <c r="H49" s="3">
        <v>101648</v>
      </c>
      <c r="I49" s="3">
        <v>0</v>
      </c>
      <c r="J49" s="3">
        <f t="shared" si="3"/>
        <v>323253.39</v>
      </c>
      <c r="K49" s="3">
        <v>133194.38</v>
      </c>
      <c r="L49" s="13">
        <v>80143.01</v>
      </c>
      <c r="M49" s="3">
        <f t="shared" si="1"/>
        <v>213337.39</v>
      </c>
      <c r="N49" s="3">
        <f t="shared" si="2"/>
        <v>109916</v>
      </c>
      <c r="O49" s="1">
        <v>109</v>
      </c>
    </row>
    <row r="50" spans="1:15" ht="11.25" outlineLevel="2">
      <c r="A50" s="9" t="s">
        <v>14</v>
      </c>
      <c r="B50" s="2">
        <v>6010670093</v>
      </c>
      <c r="C50" s="9" t="s">
        <v>61</v>
      </c>
      <c r="D50" s="3">
        <v>45221.27</v>
      </c>
      <c r="E50" s="3">
        <v>98218</v>
      </c>
      <c r="F50" s="3">
        <f t="shared" si="0"/>
        <v>143439.27</v>
      </c>
      <c r="G50" s="3">
        <v>0</v>
      </c>
      <c r="H50" s="3">
        <v>78274</v>
      </c>
      <c r="I50" s="13">
        <v>10000</v>
      </c>
      <c r="J50" s="3">
        <f t="shared" si="3"/>
        <v>231713.27</v>
      </c>
      <c r="K50" s="3">
        <v>82934.81</v>
      </c>
      <c r="L50" s="13">
        <v>108218</v>
      </c>
      <c r="M50" s="3">
        <f t="shared" si="1"/>
        <v>191152.81</v>
      </c>
      <c r="N50" s="3">
        <f t="shared" si="2"/>
        <v>40560.45999999999</v>
      </c>
      <c r="O50" s="1">
        <v>126</v>
      </c>
    </row>
    <row r="51" spans="1:15" ht="11.25" outlineLevel="2">
      <c r="A51" s="9" t="s">
        <v>14</v>
      </c>
      <c r="B51" s="2">
        <v>6010670094</v>
      </c>
      <c r="C51" s="9" t="s">
        <v>62</v>
      </c>
      <c r="D51" s="3">
        <v>75448.47</v>
      </c>
      <c r="E51" s="3">
        <v>212274.5</v>
      </c>
      <c r="F51" s="3">
        <f t="shared" si="0"/>
        <v>287722.97</v>
      </c>
      <c r="G51" s="3">
        <v>0</v>
      </c>
      <c r="H51" s="3">
        <v>0</v>
      </c>
      <c r="I51" s="3">
        <v>0</v>
      </c>
      <c r="J51" s="3">
        <f t="shared" si="3"/>
        <v>287722.97</v>
      </c>
      <c r="K51" s="3">
        <v>68191.64</v>
      </c>
      <c r="L51" s="3">
        <v>210315.26</v>
      </c>
      <c r="M51" s="3">
        <f t="shared" si="1"/>
        <v>278506.9</v>
      </c>
      <c r="N51" s="3">
        <f t="shared" si="2"/>
        <v>9216.069999999949</v>
      </c>
      <c r="O51" s="1">
        <v>139</v>
      </c>
    </row>
    <row r="52" spans="1:15" ht="11.25" outlineLevel="2">
      <c r="A52" s="9" t="s">
        <v>14</v>
      </c>
      <c r="B52" s="2">
        <v>6010670095</v>
      </c>
      <c r="C52" s="9" t="s">
        <v>63</v>
      </c>
      <c r="D52" s="3">
        <v>93231.62</v>
      </c>
      <c r="E52" s="3">
        <v>284741.09</v>
      </c>
      <c r="F52" s="3">
        <f t="shared" si="0"/>
        <v>377972.71</v>
      </c>
      <c r="G52" s="3">
        <v>0</v>
      </c>
      <c r="H52" s="3">
        <v>147250</v>
      </c>
      <c r="I52" s="3">
        <v>0</v>
      </c>
      <c r="J52" s="3">
        <f t="shared" si="3"/>
        <v>525222.71</v>
      </c>
      <c r="K52" s="3">
        <v>119773.08</v>
      </c>
      <c r="L52" s="3">
        <v>281562.46</v>
      </c>
      <c r="M52" s="3">
        <f t="shared" si="1"/>
        <v>401335.54000000004</v>
      </c>
      <c r="N52" s="3">
        <f t="shared" si="2"/>
        <v>123887.16999999993</v>
      </c>
      <c r="O52" s="1">
        <v>140</v>
      </c>
    </row>
    <row r="53" spans="1:15" ht="11.25" outlineLevel="2">
      <c r="A53" s="9" t="s">
        <v>14</v>
      </c>
      <c r="B53" s="2">
        <v>6010670096</v>
      </c>
      <c r="C53" s="9" t="s">
        <v>64</v>
      </c>
      <c r="D53" s="3">
        <v>71782.16</v>
      </c>
      <c r="E53" s="3">
        <v>240933.9</v>
      </c>
      <c r="F53" s="3">
        <f t="shared" si="0"/>
        <v>312716.06</v>
      </c>
      <c r="G53" s="3">
        <v>0</v>
      </c>
      <c r="H53" s="3">
        <v>112982</v>
      </c>
      <c r="I53" s="3">
        <v>0</v>
      </c>
      <c r="J53" s="3">
        <f t="shared" si="3"/>
        <v>425698.06</v>
      </c>
      <c r="K53" s="3">
        <v>61771.38</v>
      </c>
      <c r="L53" s="3">
        <v>239378.36</v>
      </c>
      <c r="M53" s="3">
        <f t="shared" si="1"/>
        <v>301149.74</v>
      </c>
      <c r="N53" s="3">
        <f t="shared" si="2"/>
        <v>124548.32</v>
      </c>
      <c r="O53" s="1">
        <v>142</v>
      </c>
    </row>
    <row r="54" spans="1:15" ht="11.25" outlineLevel="2">
      <c r="A54" s="9" t="s">
        <v>14</v>
      </c>
      <c r="B54" s="2">
        <v>6010670097</v>
      </c>
      <c r="C54" s="9" t="s">
        <v>65</v>
      </c>
      <c r="D54" s="3">
        <v>45370.88</v>
      </c>
      <c r="E54" s="3">
        <v>3433.81</v>
      </c>
      <c r="F54" s="3">
        <f t="shared" si="0"/>
        <v>48804.689999999995</v>
      </c>
      <c r="G54" s="3">
        <v>0</v>
      </c>
      <c r="H54" s="3">
        <v>0</v>
      </c>
      <c r="I54" s="3">
        <v>0</v>
      </c>
      <c r="J54" s="3">
        <f t="shared" si="3"/>
        <v>48804.689999999995</v>
      </c>
      <c r="K54" s="3">
        <v>48804.69</v>
      </c>
      <c r="L54" s="3">
        <v>0</v>
      </c>
      <c r="M54" s="3">
        <f t="shared" si="1"/>
        <v>48804.69</v>
      </c>
      <c r="N54" s="3">
        <f t="shared" si="2"/>
        <v>0</v>
      </c>
      <c r="O54" s="1">
        <v>146</v>
      </c>
    </row>
    <row r="55" spans="1:15" ht="11.25" outlineLevel="2">
      <c r="A55" s="9" t="s">
        <v>14</v>
      </c>
      <c r="B55" s="2">
        <v>6010670098</v>
      </c>
      <c r="C55" s="9" t="s">
        <v>66</v>
      </c>
      <c r="D55" s="3">
        <v>46305.68</v>
      </c>
      <c r="E55" s="3">
        <v>601654.46</v>
      </c>
      <c r="F55" s="3">
        <f t="shared" si="0"/>
        <v>647960.14</v>
      </c>
      <c r="G55" s="3">
        <v>0</v>
      </c>
      <c r="H55" s="3">
        <v>81700</v>
      </c>
      <c r="I55" s="3">
        <v>0</v>
      </c>
      <c r="J55" s="3">
        <f t="shared" si="3"/>
        <v>729660.14</v>
      </c>
      <c r="K55" s="3">
        <v>137039.51</v>
      </c>
      <c r="L55" s="3">
        <v>568515.96</v>
      </c>
      <c r="M55" s="3">
        <f t="shared" si="1"/>
        <v>705555.47</v>
      </c>
      <c r="N55" s="3">
        <f t="shared" si="2"/>
        <v>24104.670000000042</v>
      </c>
      <c r="O55" s="1">
        <v>148</v>
      </c>
    </row>
    <row r="56" spans="1:15" ht="11.25" outlineLevel="2">
      <c r="A56" s="9" t="s">
        <v>14</v>
      </c>
      <c r="B56" s="2">
        <v>6010670099</v>
      </c>
      <c r="C56" s="9" t="s">
        <v>67</v>
      </c>
      <c r="D56" s="3">
        <v>62896.23</v>
      </c>
      <c r="E56" s="3">
        <v>0</v>
      </c>
      <c r="F56" s="3">
        <f t="shared" si="0"/>
        <v>62896.23</v>
      </c>
      <c r="G56" s="3">
        <v>0</v>
      </c>
      <c r="H56" s="3">
        <v>115520</v>
      </c>
      <c r="I56" s="3">
        <v>0</v>
      </c>
      <c r="J56" s="3">
        <f t="shared" si="3"/>
        <v>178416.23</v>
      </c>
      <c r="K56" s="3">
        <v>172930.9</v>
      </c>
      <c r="L56" s="3">
        <v>0</v>
      </c>
      <c r="M56" s="3">
        <f t="shared" si="1"/>
        <v>172930.9</v>
      </c>
      <c r="N56" s="3">
        <f t="shared" si="2"/>
        <v>5485.330000000016</v>
      </c>
      <c r="O56" s="1">
        <v>149</v>
      </c>
    </row>
    <row r="57" spans="1:15" ht="11.25" outlineLevel="2">
      <c r="A57" s="9" t="s">
        <v>14</v>
      </c>
      <c r="B57" s="2">
        <v>6010670100</v>
      </c>
      <c r="C57" s="9" t="s">
        <v>68</v>
      </c>
      <c r="D57" s="3">
        <v>0</v>
      </c>
      <c r="E57" s="3">
        <v>0</v>
      </c>
      <c r="F57" s="3">
        <f t="shared" si="0"/>
        <v>0</v>
      </c>
      <c r="G57" s="3">
        <v>0</v>
      </c>
      <c r="H57" s="3">
        <v>154232</v>
      </c>
      <c r="I57" s="3">
        <v>1097370</v>
      </c>
      <c r="J57" s="3">
        <f t="shared" si="3"/>
        <v>1251602</v>
      </c>
      <c r="K57" s="3">
        <v>145104.16</v>
      </c>
      <c r="L57" s="3">
        <v>1115884.55</v>
      </c>
      <c r="M57" s="3">
        <f t="shared" si="1"/>
        <v>1260988.71</v>
      </c>
      <c r="N57" s="3">
        <f t="shared" si="2"/>
        <v>-9386.709999999963</v>
      </c>
      <c r="O57" s="1">
        <v>185</v>
      </c>
    </row>
    <row r="58" spans="1:14" ht="11.25" outlineLevel="2">
      <c r="A58" s="9" t="s">
        <v>14</v>
      </c>
      <c r="B58" s="2">
        <v>6010670101</v>
      </c>
      <c r="C58" s="9" t="s">
        <v>117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50000000</v>
      </c>
      <c r="J58" s="3">
        <f t="shared" si="3"/>
        <v>50000000</v>
      </c>
      <c r="K58" s="3">
        <v>0</v>
      </c>
      <c r="L58" s="3">
        <v>49999861.56</v>
      </c>
      <c r="M58" s="3">
        <f t="shared" si="1"/>
        <v>49999861.56</v>
      </c>
      <c r="N58" s="3">
        <f t="shared" si="2"/>
        <v>138.4399999976158</v>
      </c>
    </row>
    <row r="59" spans="1:15" ht="11.25" outlineLevel="2">
      <c r="A59" s="9" t="s">
        <v>14</v>
      </c>
      <c r="B59" s="2">
        <v>6010670102</v>
      </c>
      <c r="C59" s="9" t="s">
        <v>69</v>
      </c>
      <c r="D59" s="3">
        <v>0</v>
      </c>
      <c r="E59" s="3">
        <v>0</v>
      </c>
      <c r="F59" s="3">
        <f t="shared" si="0"/>
        <v>0</v>
      </c>
      <c r="G59" s="3">
        <v>0</v>
      </c>
      <c r="H59" s="3">
        <v>12375</v>
      </c>
      <c r="I59" s="3">
        <v>0</v>
      </c>
      <c r="J59" s="3">
        <f t="shared" si="3"/>
        <v>12375</v>
      </c>
      <c r="K59" s="3">
        <v>12375</v>
      </c>
      <c r="L59" s="3">
        <v>0</v>
      </c>
      <c r="M59" s="3">
        <f t="shared" si="1"/>
        <v>12375</v>
      </c>
      <c r="N59" s="3">
        <f t="shared" si="2"/>
        <v>0</v>
      </c>
      <c r="O59" s="1">
        <v>206</v>
      </c>
    </row>
    <row r="60" spans="1:15" ht="11.25" outlineLevel="2">
      <c r="A60" s="9" t="s">
        <v>14</v>
      </c>
      <c r="B60" s="2">
        <v>6010670103</v>
      </c>
      <c r="C60" s="9" t="s">
        <v>70</v>
      </c>
      <c r="D60" s="3">
        <v>0</v>
      </c>
      <c r="E60" s="3">
        <v>0</v>
      </c>
      <c r="F60" s="3">
        <f t="shared" si="0"/>
        <v>0</v>
      </c>
      <c r="G60" s="3">
        <v>0</v>
      </c>
      <c r="H60" s="3">
        <v>17820</v>
      </c>
      <c r="I60" s="3">
        <v>0</v>
      </c>
      <c r="J60" s="3">
        <f t="shared" si="3"/>
        <v>17820</v>
      </c>
      <c r="K60" s="3">
        <v>4620</v>
      </c>
      <c r="L60" s="3">
        <v>0</v>
      </c>
      <c r="M60" s="3">
        <f t="shared" si="1"/>
        <v>4620</v>
      </c>
      <c r="N60" s="3">
        <f t="shared" si="2"/>
        <v>13200</v>
      </c>
      <c r="O60" s="1">
        <v>209</v>
      </c>
    </row>
    <row r="61" spans="1:15" ht="11.25" outlineLevel="2">
      <c r="A61" s="9" t="s">
        <v>14</v>
      </c>
      <c r="B61" s="2">
        <v>6010670104</v>
      </c>
      <c r="C61" s="9" t="s">
        <v>71</v>
      </c>
      <c r="D61" s="3">
        <v>0</v>
      </c>
      <c r="E61" s="3">
        <v>0</v>
      </c>
      <c r="F61" s="3">
        <f t="shared" si="0"/>
        <v>0</v>
      </c>
      <c r="G61" s="3">
        <v>0</v>
      </c>
      <c r="H61" s="3">
        <v>75000</v>
      </c>
      <c r="I61" s="3">
        <v>0</v>
      </c>
      <c r="J61" s="3">
        <f t="shared" si="3"/>
        <v>75000</v>
      </c>
      <c r="K61" s="3">
        <v>75000</v>
      </c>
      <c r="L61" s="3">
        <v>0</v>
      </c>
      <c r="M61" s="3">
        <f t="shared" si="1"/>
        <v>75000</v>
      </c>
      <c r="N61" s="3">
        <f t="shared" si="2"/>
        <v>0</v>
      </c>
      <c r="O61" s="1">
        <v>212</v>
      </c>
    </row>
    <row r="62" spans="1:15" ht="11.25" outlineLevel="2">
      <c r="A62" s="9" t="s">
        <v>14</v>
      </c>
      <c r="B62" s="2">
        <v>6010670105</v>
      </c>
      <c r="C62" s="9" t="s">
        <v>72</v>
      </c>
      <c r="D62" s="3">
        <v>0</v>
      </c>
      <c r="E62" s="3">
        <v>0</v>
      </c>
      <c r="F62" s="3">
        <f t="shared" si="0"/>
        <v>0</v>
      </c>
      <c r="G62" s="3">
        <v>0</v>
      </c>
      <c r="H62" s="3">
        <v>9900</v>
      </c>
      <c r="I62" s="3">
        <v>0</v>
      </c>
      <c r="J62" s="3">
        <f t="shared" si="3"/>
        <v>9900</v>
      </c>
      <c r="K62" s="3">
        <v>9900</v>
      </c>
      <c r="L62" s="3">
        <v>0</v>
      </c>
      <c r="M62" s="3">
        <f t="shared" si="1"/>
        <v>9900</v>
      </c>
      <c r="N62" s="3">
        <f t="shared" si="2"/>
        <v>0</v>
      </c>
      <c r="O62" s="1">
        <v>196</v>
      </c>
    </row>
    <row r="63" spans="1:15" ht="11.25" outlineLevel="2">
      <c r="A63" s="9" t="s">
        <v>14</v>
      </c>
      <c r="B63" s="2">
        <v>6010670106</v>
      </c>
      <c r="C63" s="9" t="s">
        <v>73</v>
      </c>
      <c r="D63" s="3">
        <v>0</v>
      </c>
      <c r="E63" s="3">
        <v>0</v>
      </c>
      <c r="F63" s="3">
        <f t="shared" si="0"/>
        <v>0</v>
      </c>
      <c r="G63" s="3">
        <v>0</v>
      </c>
      <c r="H63" s="3">
        <v>20000</v>
      </c>
      <c r="I63" s="3">
        <v>0</v>
      </c>
      <c r="J63" s="3">
        <f t="shared" si="3"/>
        <v>20000</v>
      </c>
      <c r="K63" s="3">
        <v>11042.74</v>
      </c>
      <c r="L63" s="3">
        <v>0</v>
      </c>
      <c r="M63" s="3">
        <f t="shared" si="1"/>
        <v>11042.74</v>
      </c>
      <c r="N63" s="3">
        <f t="shared" si="2"/>
        <v>8957.26</v>
      </c>
      <c r="O63" s="1">
        <v>197</v>
      </c>
    </row>
    <row r="64" spans="1:14" ht="11.25" outlineLevel="2">
      <c r="A64" s="9" t="s">
        <v>14</v>
      </c>
      <c r="B64" s="2">
        <v>6010670107</v>
      </c>
      <c r="C64" s="9" t="s">
        <v>118</v>
      </c>
      <c r="D64" s="3">
        <v>0</v>
      </c>
      <c r="E64" s="3">
        <v>0</v>
      </c>
      <c r="F64" s="3">
        <f t="shared" si="0"/>
        <v>0</v>
      </c>
      <c r="G64" s="3">
        <v>0</v>
      </c>
      <c r="H64" s="3">
        <v>13200</v>
      </c>
      <c r="I64" s="3">
        <v>0</v>
      </c>
      <c r="J64" s="3">
        <f t="shared" si="3"/>
        <v>13200</v>
      </c>
      <c r="K64" s="3">
        <v>13200</v>
      </c>
      <c r="L64" s="3"/>
      <c r="M64" s="3">
        <f t="shared" si="1"/>
        <v>13200</v>
      </c>
      <c r="N64" s="3">
        <f t="shared" si="2"/>
        <v>0</v>
      </c>
    </row>
    <row r="65" spans="1:15" ht="11.25" outlineLevel="2">
      <c r="A65" s="9" t="s">
        <v>14</v>
      </c>
      <c r="B65" s="2">
        <v>6010670108</v>
      </c>
      <c r="C65" s="9" t="s">
        <v>74</v>
      </c>
      <c r="D65" s="3">
        <v>0</v>
      </c>
      <c r="E65" s="3">
        <v>0</v>
      </c>
      <c r="F65" s="3">
        <f t="shared" si="0"/>
        <v>0</v>
      </c>
      <c r="G65" s="3">
        <v>0</v>
      </c>
      <c r="H65" s="3">
        <v>150000</v>
      </c>
      <c r="I65" s="3">
        <v>0</v>
      </c>
      <c r="J65" s="3">
        <f t="shared" si="3"/>
        <v>150000</v>
      </c>
      <c r="K65" s="3">
        <v>150000</v>
      </c>
      <c r="L65" s="3">
        <v>0</v>
      </c>
      <c r="M65" s="3">
        <f t="shared" si="1"/>
        <v>150000</v>
      </c>
      <c r="N65" s="3">
        <f t="shared" si="2"/>
        <v>0</v>
      </c>
      <c r="O65" s="1">
        <v>201</v>
      </c>
    </row>
    <row r="66" spans="1:14" ht="11.25" outlineLevel="1">
      <c r="A66" s="10" t="s">
        <v>101</v>
      </c>
      <c r="B66" s="2"/>
      <c r="C66" s="9"/>
      <c r="D66" s="12">
        <f>SUBTOTAL(9,D2:D65)</f>
        <v>6719679.089999998</v>
      </c>
      <c r="E66" s="12">
        <f aca="true" t="shared" si="4" ref="E66:N66">SUBTOTAL(9,E2:E65)</f>
        <v>5934941.8</v>
      </c>
      <c r="F66" s="12">
        <f t="shared" si="4"/>
        <v>12654620.890000002</v>
      </c>
      <c r="G66" s="12">
        <f t="shared" si="4"/>
        <v>-929987.76</v>
      </c>
      <c r="H66" s="12">
        <f t="shared" si="4"/>
        <v>5196424</v>
      </c>
      <c r="I66" s="12">
        <f t="shared" si="4"/>
        <v>51107370</v>
      </c>
      <c r="J66" s="12">
        <f t="shared" si="4"/>
        <v>68028427.13</v>
      </c>
      <c r="K66" s="12">
        <f t="shared" si="4"/>
        <v>10123584.150000002</v>
      </c>
      <c r="L66" s="12">
        <f t="shared" si="4"/>
        <v>55565769.9</v>
      </c>
      <c r="M66" s="12">
        <f t="shared" si="4"/>
        <v>65689354.050000004</v>
      </c>
      <c r="N66" s="12">
        <f t="shared" si="4"/>
        <v>2339073.0799999973</v>
      </c>
    </row>
    <row r="67" spans="1:15" ht="11.25" outlineLevel="2">
      <c r="A67" s="9" t="s">
        <v>8</v>
      </c>
      <c r="B67" s="2">
        <v>6011070001</v>
      </c>
      <c r="C67" s="9" t="s">
        <v>75</v>
      </c>
      <c r="D67" s="3">
        <v>0</v>
      </c>
      <c r="E67" s="3">
        <v>0</v>
      </c>
      <c r="F67" s="3">
        <f t="shared" si="0"/>
        <v>0</v>
      </c>
      <c r="G67" s="3">
        <v>0</v>
      </c>
      <c r="H67" s="3">
        <v>16063</v>
      </c>
      <c r="I67" s="3">
        <v>534435</v>
      </c>
      <c r="J67" s="3">
        <f aca="true" t="shared" si="5" ref="J67:J79">H67+I67+G67+F67</f>
        <v>550498</v>
      </c>
      <c r="K67" s="3">
        <v>0</v>
      </c>
      <c r="L67" s="3">
        <v>57500</v>
      </c>
      <c r="M67" s="3">
        <f t="shared" si="1"/>
        <v>57500</v>
      </c>
      <c r="N67" s="3">
        <f t="shared" si="2"/>
        <v>492998</v>
      </c>
      <c r="O67" s="1">
        <v>194</v>
      </c>
    </row>
    <row r="68" spans="1:15" ht="11.25" outlineLevel="2">
      <c r="A68" s="9" t="s">
        <v>8</v>
      </c>
      <c r="B68" s="2">
        <v>6011070002</v>
      </c>
      <c r="C68" s="9" t="s">
        <v>76</v>
      </c>
      <c r="D68" s="3">
        <v>0</v>
      </c>
      <c r="E68" s="3">
        <v>0</v>
      </c>
      <c r="F68" s="3">
        <f t="shared" si="0"/>
        <v>0</v>
      </c>
      <c r="G68" s="3">
        <v>0</v>
      </c>
      <c r="H68" s="3">
        <v>88640</v>
      </c>
      <c r="I68" s="3">
        <v>58980</v>
      </c>
      <c r="J68" s="3">
        <f t="shared" si="5"/>
        <v>147620</v>
      </c>
      <c r="K68" s="3">
        <v>0</v>
      </c>
      <c r="L68" s="3">
        <v>0</v>
      </c>
      <c r="M68" s="3">
        <f t="shared" si="1"/>
        <v>0</v>
      </c>
      <c r="N68" s="3">
        <f t="shared" si="2"/>
        <v>147620</v>
      </c>
      <c r="O68" s="1">
        <v>195</v>
      </c>
    </row>
    <row r="69" spans="1:15" ht="11.25" outlineLevel="2">
      <c r="A69" s="9" t="s">
        <v>8</v>
      </c>
      <c r="B69" s="2">
        <v>6011070003</v>
      </c>
      <c r="C69" s="9" t="s">
        <v>77</v>
      </c>
      <c r="D69" s="3">
        <v>0</v>
      </c>
      <c r="E69" s="3">
        <v>0</v>
      </c>
      <c r="F69" s="3">
        <f t="shared" si="0"/>
        <v>0</v>
      </c>
      <c r="G69" s="3">
        <v>0</v>
      </c>
      <c r="H69" s="3">
        <v>36000</v>
      </c>
      <c r="I69" s="3">
        <v>1000000</v>
      </c>
      <c r="J69" s="3">
        <f t="shared" si="5"/>
        <v>1036000</v>
      </c>
      <c r="K69" s="3">
        <v>0</v>
      </c>
      <c r="L69" s="3">
        <v>160000.32</v>
      </c>
      <c r="M69" s="3">
        <f t="shared" si="1"/>
        <v>160000.32</v>
      </c>
      <c r="N69" s="3">
        <f t="shared" si="2"/>
        <v>875999.6799999999</v>
      </c>
      <c r="O69" s="1">
        <v>196</v>
      </c>
    </row>
    <row r="70" spans="1:15" ht="11.25" outlineLevel="2">
      <c r="A70" s="9" t="s">
        <v>8</v>
      </c>
      <c r="B70" s="2">
        <v>6011070004</v>
      </c>
      <c r="C70" s="9" t="s">
        <v>78</v>
      </c>
      <c r="D70" s="3">
        <v>0</v>
      </c>
      <c r="E70" s="3">
        <v>0</v>
      </c>
      <c r="F70" s="3">
        <f t="shared" si="0"/>
        <v>0</v>
      </c>
      <c r="G70" s="3">
        <v>0</v>
      </c>
      <c r="H70" s="3">
        <v>128000</v>
      </c>
      <c r="I70" s="3">
        <v>391000</v>
      </c>
      <c r="J70" s="3">
        <f t="shared" si="5"/>
        <v>519000</v>
      </c>
      <c r="K70" s="3">
        <v>0</v>
      </c>
      <c r="L70" s="3">
        <v>31117.85</v>
      </c>
      <c r="M70" s="3">
        <f t="shared" si="1"/>
        <v>31117.85</v>
      </c>
      <c r="N70" s="3">
        <f t="shared" si="2"/>
        <v>487882.15</v>
      </c>
      <c r="O70" s="1">
        <v>197</v>
      </c>
    </row>
    <row r="71" spans="1:15" ht="11.25" outlineLevel="2">
      <c r="A71" s="9" t="s">
        <v>8</v>
      </c>
      <c r="B71" s="2">
        <v>6011070005</v>
      </c>
      <c r="C71" s="9" t="s">
        <v>79</v>
      </c>
      <c r="D71" s="3">
        <v>0</v>
      </c>
      <c r="E71" s="3">
        <v>0</v>
      </c>
      <c r="F71" s="3">
        <f aca="true" t="shared" si="6" ref="F71:F93">D71+E71</f>
        <v>0</v>
      </c>
      <c r="G71" s="3">
        <v>0</v>
      </c>
      <c r="H71" s="3">
        <v>50000</v>
      </c>
      <c r="I71" s="3">
        <v>0</v>
      </c>
      <c r="J71" s="3">
        <f t="shared" si="5"/>
        <v>50000</v>
      </c>
      <c r="K71" s="3">
        <v>11726.11</v>
      </c>
      <c r="L71" s="3">
        <v>0</v>
      </c>
      <c r="M71" s="3">
        <f aca="true" t="shared" si="7" ref="M71:M93">K71+L71</f>
        <v>11726.11</v>
      </c>
      <c r="N71" s="3">
        <f aca="true" t="shared" si="8" ref="N71:N93">J71-M71</f>
        <v>38273.89</v>
      </c>
      <c r="O71" s="1">
        <v>198</v>
      </c>
    </row>
    <row r="72" spans="1:15" ht="11.25" outlineLevel="2">
      <c r="A72" s="9" t="s">
        <v>8</v>
      </c>
      <c r="B72" s="2">
        <v>6011070006</v>
      </c>
      <c r="C72" s="9" t="s">
        <v>80</v>
      </c>
      <c r="D72" s="3">
        <v>0</v>
      </c>
      <c r="E72" s="3">
        <v>0</v>
      </c>
      <c r="F72" s="3">
        <f t="shared" si="6"/>
        <v>0</v>
      </c>
      <c r="G72" s="3">
        <v>0</v>
      </c>
      <c r="H72" s="3">
        <v>0</v>
      </c>
      <c r="I72" s="3">
        <v>1300000</v>
      </c>
      <c r="J72" s="3">
        <f t="shared" si="5"/>
        <v>1300000</v>
      </c>
      <c r="K72" s="3">
        <v>0</v>
      </c>
      <c r="L72" s="3">
        <v>13604.5</v>
      </c>
      <c r="M72" s="3">
        <f t="shared" si="7"/>
        <v>13604.5</v>
      </c>
      <c r="N72" s="3">
        <f t="shared" si="8"/>
        <v>1286395.5</v>
      </c>
      <c r="O72" s="1">
        <v>199</v>
      </c>
    </row>
    <row r="73" spans="1:15" ht="11.25" outlineLevel="2">
      <c r="A73" s="9" t="s">
        <v>8</v>
      </c>
      <c r="B73" s="2">
        <v>6011070007</v>
      </c>
      <c r="C73" s="9" t="s">
        <v>81</v>
      </c>
      <c r="D73" s="3">
        <v>0</v>
      </c>
      <c r="E73" s="3">
        <v>0</v>
      </c>
      <c r="F73" s="3">
        <f t="shared" si="6"/>
        <v>0</v>
      </c>
      <c r="G73" s="3">
        <v>0</v>
      </c>
      <c r="H73" s="3">
        <v>321000</v>
      </c>
      <c r="I73" s="3">
        <v>141000</v>
      </c>
      <c r="J73" s="3">
        <f t="shared" si="5"/>
        <v>462000</v>
      </c>
      <c r="K73" s="3">
        <v>20778.03</v>
      </c>
      <c r="L73" s="3">
        <v>82621.97</v>
      </c>
      <c r="M73" s="3">
        <f t="shared" si="7"/>
        <v>103400</v>
      </c>
      <c r="N73" s="3">
        <f t="shared" si="8"/>
        <v>358600</v>
      </c>
      <c r="O73" s="1">
        <v>200</v>
      </c>
    </row>
    <row r="74" spans="1:15" ht="11.25" outlineLevel="2">
      <c r="A74" s="9" t="s">
        <v>8</v>
      </c>
      <c r="B74" s="2">
        <v>6011070008</v>
      </c>
      <c r="C74" s="9" t="s">
        <v>82</v>
      </c>
      <c r="D74" s="3">
        <v>0</v>
      </c>
      <c r="E74" s="3">
        <v>0</v>
      </c>
      <c r="F74" s="3">
        <f t="shared" si="6"/>
        <v>0</v>
      </c>
      <c r="G74" s="3">
        <v>0</v>
      </c>
      <c r="H74" s="3">
        <v>75737</v>
      </c>
      <c r="I74" s="3">
        <v>23500</v>
      </c>
      <c r="J74" s="3">
        <f t="shared" si="5"/>
        <v>99237</v>
      </c>
      <c r="K74" s="3">
        <v>1157.02</v>
      </c>
      <c r="L74" s="3">
        <v>21954.17</v>
      </c>
      <c r="M74" s="3">
        <f t="shared" si="7"/>
        <v>23111.19</v>
      </c>
      <c r="N74" s="3">
        <f t="shared" si="8"/>
        <v>76125.81</v>
      </c>
      <c r="O74" s="1">
        <v>201</v>
      </c>
    </row>
    <row r="75" spans="1:15" ht="11.25" outlineLevel="2">
      <c r="A75" s="9" t="s">
        <v>8</v>
      </c>
      <c r="B75" s="2">
        <v>6011070009</v>
      </c>
      <c r="C75" s="9" t="s">
        <v>83</v>
      </c>
      <c r="D75" s="3">
        <v>0</v>
      </c>
      <c r="E75" s="3">
        <v>0</v>
      </c>
      <c r="F75" s="3">
        <f t="shared" si="6"/>
        <v>0</v>
      </c>
      <c r="G75" s="3">
        <v>0</v>
      </c>
      <c r="H75" s="3">
        <v>140800</v>
      </c>
      <c r="I75" s="3">
        <v>63251</v>
      </c>
      <c r="J75" s="3">
        <f t="shared" si="5"/>
        <v>204051</v>
      </c>
      <c r="K75" s="3">
        <v>0</v>
      </c>
      <c r="L75" s="3">
        <v>44557.39</v>
      </c>
      <c r="M75" s="3">
        <f t="shared" si="7"/>
        <v>44557.39</v>
      </c>
      <c r="N75" s="3">
        <f t="shared" si="8"/>
        <v>159493.61</v>
      </c>
      <c r="O75" s="1">
        <v>202</v>
      </c>
    </row>
    <row r="76" spans="1:15" ht="11.25" outlineLevel="2">
      <c r="A76" s="9" t="s">
        <v>8</v>
      </c>
      <c r="B76" s="2">
        <v>6011070010</v>
      </c>
      <c r="C76" s="9" t="s">
        <v>84</v>
      </c>
      <c r="D76" s="3">
        <v>0</v>
      </c>
      <c r="E76" s="3">
        <v>0</v>
      </c>
      <c r="F76" s="3">
        <f t="shared" si="6"/>
        <v>0</v>
      </c>
      <c r="G76" s="3">
        <v>0</v>
      </c>
      <c r="H76" s="3">
        <v>44500</v>
      </c>
      <c r="I76" s="3">
        <v>74300</v>
      </c>
      <c r="J76" s="3">
        <f t="shared" si="5"/>
        <v>118800</v>
      </c>
      <c r="K76" s="3">
        <v>7000</v>
      </c>
      <c r="L76" s="3">
        <v>32867</v>
      </c>
      <c r="M76" s="3">
        <f t="shared" si="7"/>
        <v>39867</v>
      </c>
      <c r="N76" s="3">
        <f t="shared" si="8"/>
        <v>78933</v>
      </c>
      <c r="O76" s="1">
        <v>203</v>
      </c>
    </row>
    <row r="77" spans="1:15" ht="11.25" outlineLevel="2">
      <c r="A77" s="9" t="s">
        <v>8</v>
      </c>
      <c r="B77" s="2">
        <v>6011070011</v>
      </c>
      <c r="C77" s="9" t="s">
        <v>85</v>
      </c>
      <c r="D77" s="3">
        <v>0</v>
      </c>
      <c r="E77" s="3">
        <v>0</v>
      </c>
      <c r="F77" s="3">
        <f t="shared" si="6"/>
        <v>0</v>
      </c>
      <c r="G77" s="3">
        <v>0</v>
      </c>
      <c r="H77" s="3">
        <v>10000</v>
      </c>
      <c r="I77" s="3">
        <v>1000000</v>
      </c>
      <c r="J77" s="3">
        <f t="shared" si="5"/>
        <v>1010000</v>
      </c>
      <c r="K77" s="3">
        <v>0</v>
      </c>
      <c r="L77" s="3">
        <v>37355.21</v>
      </c>
      <c r="M77" s="3">
        <f t="shared" si="7"/>
        <v>37355.21</v>
      </c>
      <c r="N77" s="3">
        <f t="shared" si="8"/>
        <v>972644.79</v>
      </c>
      <c r="O77" s="1">
        <v>204</v>
      </c>
    </row>
    <row r="78" spans="1:15" ht="11.25" outlineLevel="2">
      <c r="A78" s="9" t="s">
        <v>8</v>
      </c>
      <c r="B78" s="2">
        <v>6011070012</v>
      </c>
      <c r="C78" s="9" t="s">
        <v>86</v>
      </c>
      <c r="D78" s="3">
        <v>0</v>
      </c>
      <c r="E78" s="3">
        <v>0</v>
      </c>
      <c r="F78" s="3">
        <f t="shared" si="6"/>
        <v>0</v>
      </c>
      <c r="G78" s="3">
        <v>0</v>
      </c>
      <c r="H78" s="3">
        <v>89707</v>
      </c>
      <c r="I78" s="3">
        <v>193328</v>
      </c>
      <c r="J78" s="3">
        <f t="shared" si="5"/>
        <v>283035</v>
      </c>
      <c r="K78" s="3">
        <v>0</v>
      </c>
      <c r="L78" s="3">
        <v>0</v>
      </c>
      <c r="M78" s="3">
        <f t="shared" si="7"/>
        <v>0</v>
      </c>
      <c r="N78" s="3">
        <f t="shared" si="8"/>
        <v>283035</v>
      </c>
      <c r="O78" s="1">
        <v>205</v>
      </c>
    </row>
    <row r="79" spans="1:14" ht="11.25" outlineLevel="2">
      <c r="A79" s="9" t="s">
        <v>8</v>
      </c>
      <c r="B79" s="2">
        <v>6011070013</v>
      </c>
      <c r="C79" s="9" t="s">
        <v>9</v>
      </c>
      <c r="D79" s="3">
        <v>0</v>
      </c>
      <c r="E79" s="3">
        <v>0</v>
      </c>
      <c r="F79" s="3">
        <f t="shared" si="6"/>
        <v>0</v>
      </c>
      <c r="G79" s="3">
        <v>0</v>
      </c>
      <c r="H79" s="3">
        <v>90000</v>
      </c>
      <c r="I79" s="3">
        <v>70000</v>
      </c>
      <c r="J79" s="3">
        <f t="shared" si="5"/>
        <v>160000</v>
      </c>
      <c r="K79" s="3">
        <v>0</v>
      </c>
      <c r="L79" s="3">
        <v>60448.6</v>
      </c>
      <c r="M79" s="3">
        <f t="shared" si="7"/>
        <v>60448.6</v>
      </c>
      <c r="N79" s="3">
        <f t="shared" si="8"/>
        <v>99551.4</v>
      </c>
    </row>
    <row r="80" spans="1:14" ht="11.25" outlineLevel="1">
      <c r="A80" s="11" t="s">
        <v>12</v>
      </c>
      <c r="B80" s="2"/>
      <c r="C80" s="9"/>
      <c r="D80" s="12">
        <f>SUBTOTAL(9,D67:D79)</f>
        <v>0</v>
      </c>
      <c r="E80" s="12">
        <f>SUBTOTAL(9,E67:E79)</f>
        <v>0</v>
      </c>
      <c r="F80" s="12">
        <f>SUBTOTAL(9,F67:F78)</f>
        <v>0</v>
      </c>
      <c r="G80" s="12">
        <f aca="true" t="shared" si="9" ref="G80:N80">SUBTOTAL(9,G67:G79)</f>
        <v>0</v>
      </c>
      <c r="H80" s="12">
        <f t="shared" si="9"/>
        <v>1090447</v>
      </c>
      <c r="I80" s="12">
        <f t="shared" si="9"/>
        <v>4849794</v>
      </c>
      <c r="J80" s="12">
        <f t="shared" si="9"/>
        <v>5940241</v>
      </c>
      <c r="K80" s="12">
        <f t="shared" si="9"/>
        <v>40661.159999999996</v>
      </c>
      <c r="L80" s="12">
        <f t="shared" si="9"/>
        <v>542027.01</v>
      </c>
      <c r="M80" s="12">
        <f t="shared" si="9"/>
        <v>582688.17</v>
      </c>
      <c r="N80" s="12">
        <f t="shared" si="9"/>
        <v>5357552.83</v>
      </c>
    </row>
    <row r="81" spans="1:15" ht="11.25" outlineLevel="2">
      <c r="A81" s="9" t="s">
        <v>87</v>
      </c>
      <c r="B81" s="2">
        <v>6011470001</v>
      </c>
      <c r="C81" s="9" t="s">
        <v>88</v>
      </c>
      <c r="D81" s="3">
        <v>1967955.28</v>
      </c>
      <c r="E81" s="3">
        <v>1080209.41</v>
      </c>
      <c r="F81" s="3">
        <f t="shared" si="6"/>
        <v>3048164.69</v>
      </c>
      <c r="G81" s="3">
        <v>0</v>
      </c>
      <c r="H81" s="3">
        <v>933336.66</v>
      </c>
      <c r="I81" s="3">
        <v>1273470</v>
      </c>
      <c r="J81" s="3">
        <f aca="true" t="shared" si="10" ref="J81:J93">H81+I81+G81+F81</f>
        <v>5254971.35</v>
      </c>
      <c r="K81" s="3">
        <f>1714544.48+25093</f>
        <v>1739637.48</v>
      </c>
      <c r="L81" s="3">
        <f>2314585.22-25093</f>
        <v>2289492.22</v>
      </c>
      <c r="M81" s="3">
        <f t="shared" si="7"/>
        <v>4029129.7</v>
      </c>
      <c r="N81" s="3">
        <f t="shared" si="8"/>
        <v>1225841.6499999994</v>
      </c>
      <c r="O81" s="1">
        <v>161</v>
      </c>
    </row>
    <row r="82" spans="1:15" ht="11.25" outlineLevel="2">
      <c r="A82" s="9" t="s">
        <v>87</v>
      </c>
      <c r="B82" s="2">
        <v>6011470002</v>
      </c>
      <c r="C82" s="9" t="s">
        <v>89</v>
      </c>
      <c r="D82" s="3">
        <v>2909708.29</v>
      </c>
      <c r="E82" s="3">
        <v>721304.28</v>
      </c>
      <c r="F82" s="3">
        <f t="shared" si="6"/>
        <v>3631012.5700000003</v>
      </c>
      <c r="G82" s="3">
        <v>0</v>
      </c>
      <c r="H82" s="3">
        <v>4750000</v>
      </c>
      <c r="I82" s="3">
        <v>6450000</v>
      </c>
      <c r="J82" s="3">
        <f t="shared" si="10"/>
        <v>14831012.57</v>
      </c>
      <c r="K82" s="3">
        <v>4103997.42</v>
      </c>
      <c r="L82" s="3">
        <v>7588473.22</v>
      </c>
      <c r="M82" s="3">
        <f t="shared" si="7"/>
        <v>11692470.64</v>
      </c>
      <c r="N82" s="3">
        <f t="shared" si="8"/>
        <v>3138541.9299999997</v>
      </c>
      <c r="O82" s="1">
        <v>164</v>
      </c>
    </row>
    <row r="83" spans="1:15" ht="11.25" outlineLevel="2">
      <c r="A83" s="9" t="s">
        <v>87</v>
      </c>
      <c r="B83" s="2">
        <v>6011470003</v>
      </c>
      <c r="C83" s="9" t="s">
        <v>90</v>
      </c>
      <c r="D83" s="3">
        <v>327572.36</v>
      </c>
      <c r="E83" s="3">
        <v>65632.69</v>
      </c>
      <c r="F83" s="3">
        <f t="shared" si="6"/>
        <v>393205.05</v>
      </c>
      <c r="G83" s="3">
        <v>0</v>
      </c>
      <c r="H83" s="3">
        <v>2020350.68</v>
      </c>
      <c r="I83" s="3">
        <v>2545649.32</v>
      </c>
      <c r="J83" s="3">
        <f t="shared" si="10"/>
        <v>4959205.05</v>
      </c>
      <c r="K83" s="3">
        <v>1188880.86</v>
      </c>
      <c r="L83" s="3">
        <v>2193069.69</v>
      </c>
      <c r="M83" s="3">
        <f t="shared" si="7"/>
        <v>3381950.55</v>
      </c>
      <c r="N83" s="3">
        <f t="shared" si="8"/>
        <v>1577254.5</v>
      </c>
      <c r="O83" s="1">
        <v>165</v>
      </c>
    </row>
    <row r="84" spans="1:15" ht="11.25" outlineLevel="2">
      <c r="A84" s="9" t="s">
        <v>87</v>
      </c>
      <c r="B84" s="2">
        <v>6011470004</v>
      </c>
      <c r="C84" s="9" t="s">
        <v>91</v>
      </c>
      <c r="D84" s="3">
        <v>1240750.52</v>
      </c>
      <c r="E84" s="3">
        <v>1982706.38</v>
      </c>
      <c r="F84" s="3">
        <f t="shared" si="6"/>
        <v>3223456.9</v>
      </c>
      <c r="G84" s="3">
        <v>0</v>
      </c>
      <c r="H84" s="3">
        <v>2875000</v>
      </c>
      <c r="I84" s="3">
        <v>0</v>
      </c>
      <c r="J84" s="3">
        <f t="shared" si="10"/>
        <v>6098456.9</v>
      </c>
      <c r="K84" s="3">
        <v>1487404.58</v>
      </c>
      <c r="L84" s="3">
        <v>1311952.03</v>
      </c>
      <c r="M84" s="3">
        <f t="shared" si="7"/>
        <v>2799356.6100000003</v>
      </c>
      <c r="N84" s="3">
        <f t="shared" si="8"/>
        <v>3299100.29</v>
      </c>
      <c r="O84" s="1">
        <v>160</v>
      </c>
    </row>
    <row r="85" spans="1:15" ht="11.25" outlineLevel="2">
      <c r="A85" s="9" t="s">
        <v>87</v>
      </c>
      <c r="B85" s="2">
        <v>6011470005</v>
      </c>
      <c r="C85" s="9" t="s">
        <v>92</v>
      </c>
      <c r="D85" s="3">
        <v>2652523.58</v>
      </c>
      <c r="E85" s="3">
        <v>544628.4</v>
      </c>
      <c r="F85" s="3">
        <f t="shared" si="6"/>
        <v>3197151.98</v>
      </c>
      <c r="G85" s="3">
        <v>0</v>
      </c>
      <c r="H85" s="3">
        <v>2449000</v>
      </c>
      <c r="I85" s="3">
        <v>0</v>
      </c>
      <c r="J85" s="3">
        <f t="shared" si="10"/>
        <v>5646151.98</v>
      </c>
      <c r="K85" s="3">
        <v>2626423.25</v>
      </c>
      <c r="L85" s="3">
        <v>1069083.39</v>
      </c>
      <c r="M85" s="3">
        <f t="shared" si="7"/>
        <v>3695506.6399999997</v>
      </c>
      <c r="N85" s="3">
        <f t="shared" si="8"/>
        <v>1950645.3400000008</v>
      </c>
      <c r="O85" s="1">
        <v>162</v>
      </c>
    </row>
    <row r="86" spans="1:15" ht="11.25" outlineLevel="2">
      <c r="A86" s="9" t="s">
        <v>87</v>
      </c>
      <c r="B86" s="2">
        <v>6011470006</v>
      </c>
      <c r="C86" s="9" t="s">
        <v>93</v>
      </c>
      <c r="D86" s="3">
        <v>975681.3</v>
      </c>
      <c r="E86" s="3">
        <v>783196.92</v>
      </c>
      <c r="F86" s="3">
        <f t="shared" si="6"/>
        <v>1758878.2200000002</v>
      </c>
      <c r="G86" s="3">
        <v>0</v>
      </c>
      <c r="H86" s="3">
        <v>2572500</v>
      </c>
      <c r="I86" s="3">
        <v>1550000</v>
      </c>
      <c r="J86" s="3">
        <f t="shared" si="10"/>
        <v>5881378.220000001</v>
      </c>
      <c r="K86" s="3">
        <v>1418638.74</v>
      </c>
      <c r="L86" s="3">
        <v>944858.05</v>
      </c>
      <c r="M86" s="3">
        <f t="shared" si="7"/>
        <v>2363496.79</v>
      </c>
      <c r="N86" s="3">
        <f t="shared" si="8"/>
        <v>3517881.4300000006</v>
      </c>
      <c r="O86" s="1">
        <v>163</v>
      </c>
    </row>
    <row r="87" spans="1:15" ht="11.25" outlineLevel="2">
      <c r="A87" s="9" t="s">
        <v>87</v>
      </c>
      <c r="B87" s="2">
        <v>6011470007</v>
      </c>
      <c r="C87" s="9" t="s">
        <v>94</v>
      </c>
      <c r="D87" s="3">
        <v>163086.4</v>
      </c>
      <c r="E87" s="3">
        <v>403648.1</v>
      </c>
      <c r="F87" s="3">
        <f t="shared" si="6"/>
        <v>566734.5</v>
      </c>
      <c r="G87" s="3">
        <v>0</v>
      </c>
      <c r="H87" s="3">
        <v>124721.6</v>
      </c>
      <c r="I87" s="3">
        <v>255742.24</v>
      </c>
      <c r="J87" s="3">
        <f t="shared" si="10"/>
        <v>947198.34</v>
      </c>
      <c r="K87" s="3">
        <v>194595.86</v>
      </c>
      <c r="L87" s="3">
        <v>491083.44</v>
      </c>
      <c r="M87" s="3">
        <f t="shared" si="7"/>
        <v>685679.3</v>
      </c>
      <c r="N87" s="3">
        <f t="shared" si="8"/>
        <v>261519.03999999992</v>
      </c>
      <c r="O87" s="1">
        <v>181</v>
      </c>
    </row>
    <row r="88" spans="1:15" ht="11.25" outlineLevel="2">
      <c r="A88" s="9" t="s">
        <v>87</v>
      </c>
      <c r="B88" s="2">
        <v>6011470008</v>
      </c>
      <c r="C88" s="9" t="s">
        <v>95</v>
      </c>
      <c r="D88" s="3">
        <v>0</v>
      </c>
      <c r="E88" s="3">
        <v>0</v>
      </c>
      <c r="F88" s="3">
        <f t="shared" si="6"/>
        <v>0</v>
      </c>
      <c r="G88" s="3">
        <v>0</v>
      </c>
      <c r="H88" s="3">
        <v>287333</v>
      </c>
      <c r="I88" s="3">
        <v>0</v>
      </c>
      <c r="J88" s="3">
        <f t="shared" si="10"/>
        <v>287333</v>
      </c>
      <c r="K88" s="3">
        <v>251635.14</v>
      </c>
      <c r="L88" s="3">
        <v>0</v>
      </c>
      <c r="M88" s="3">
        <f t="shared" si="7"/>
        <v>251635.14</v>
      </c>
      <c r="N88" s="3">
        <f t="shared" si="8"/>
        <v>35697.859999999986</v>
      </c>
      <c r="O88" s="1">
        <v>191</v>
      </c>
    </row>
    <row r="89" spans="1:15" ht="11.25" outlineLevel="2">
      <c r="A89" s="9" t="s">
        <v>87</v>
      </c>
      <c r="B89" s="2">
        <v>6011470009</v>
      </c>
      <c r="C89" s="9" t="s">
        <v>96</v>
      </c>
      <c r="D89" s="3">
        <v>0</v>
      </c>
      <c r="E89" s="3">
        <v>0</v>
      </c>
      <c r="F89" s="3">
        <f t="shared" si="6"/>
        <v>0</v>
      </c>
      <c r="G89" s="3">
        <v>0</v>
      </c>
      <c r="H89" s="3">
        <v>2660000</v>
      </c>
      <c r="I89" s="3">
        <v>800000</v>
      </c>
      <c r="J89" s="3">
        <f t="shared" si="10"/>
        <v>3460000</v>
      </c>
      <c r="K89" s="3">
        <v>709545.38</v>
      </c>
      <c r="L89" s="3">
        <v>736701.19</v>
      </c>
      <c r="M89" s="3">
        <f t="shared" si="7"/>
        <v>1446246.5699999998</v>
      </c>
      <c r="N89" s="3">
        <f t="shared" si="8"/>
        <v>2013753.4300000002</v>
      </c>
      <c r="O89" s="1">
        <v>190</v>
      </c>
    </row>
    <row r="90" spans="1:15" ht="11.25" outlineLevel="2">
      <c r="A90" s="9" t="s">
        <v>87</v>
      </c>
      <c r="B90" s="2">
        <v>6011470010</v>
      </c>
      <c r="C90" s="9" t="s">
        <v>97</v>
      </c>
      <c r="D90" s="3">
        <v>0</v>
      </c>
      <c r="E90" s="3">
        <v>0</v>
      </c>
      <c r="F90" s="3">
        <f t="shared" si="6"/>
        <v>0</v>
      </c>
      <c r="G90" s="3">
        <v>0</v>
      </c>
      <c r="H90" s="3">
        <v>8289369.34</v>
      </c>
      <c r="I90" s="3">
        <v>1863417</v>
      </c>
      <c r="J90" s="3">
        <f t="shared" si="10"/>
        <v>10152786.34</v>
      </c>
      <c r="K90" s="3">
        <v>6705965.13</v>
      </c>
      <c r="L90" s="3">
        <v>731339.17</v>
      </c>
      <c r="M90" s="3">
        <f t="shared" si="7"/>
        <v>7437304.3</v>
      </c>
      <c r="N90" s="3">
        <f t="shared" si="8"/>
        <v>2715482.04</v>
      </c>
      <c r="O90" s="1">
        <v>189</v>
      </c>
    </row>
    <row r="91" spans="1:15" ht="11.25" outlineLevel="2">
      <c r="A91" s="9" t="s">
        <v>87</v>
      </c>
      <c r="B91" s="2">
        <v>6011470011</v>
      </c>
      <c r="C91" s="9" t="s">
        <v>98</v>
      </c>
      <c r="D91" s="3">
        <v>0</v>
      </c>
      <c r="E91" s="3">
        <v>0</v>
      </c>
      <c r="F91" s="3">
        <f t="shared" si="6"/>
        <v>0</v>
      </c>
      <c r="G91" s="3">
        <v>0</v>
      </c>
      <c r="H91" s="3">
        <v>1893333.33</v>
      </c>
      <c r="I91" s="3">
        <v>1739000</v>
      </c>
      <c r="J91" s="3">
        <f t="shared" si="10"/>
        <v>3632333.33</v>
      </c>
      <c r="K91" s="3">
        <v>656100.43</v>
      </c>
      <c r="L91" s="3">
        <v>1155058.78</v>
      </c>
      <c r="M91" s="3">
        <f t="shared" si="7"/>
        <v>1811159.21</v>
      </c>
      <c r="N91" s="3">
        <f t="shared" si="8"/>
        <v>1821174.12</v>
      </c>
      <c r="O91" s="1">
        <v>186</v>
      </c>
    </row>
    <row r="92" spans="1:15" ht="11.25" outlineLevel="2">
      <c r="A92" s="9" t="s">
        <v>87</v>
      </c>
      <c r="B92" s="2">
        <v>6011470012</v>
      </c>
      <c r="C92" s="9" t="s">
        <v>99</v>
      </c>
      <c r="D92" s="3">
        <v>0</v>
      </c>
      <c r="E92" s="3">
        <v>0</v>
      </c>
      <c r="F92" s="3">
        <f t="shared" si="6"/>
        <v>0</v>
      </c>
      <c r="G92" s="3">
        <v>0</v>
      </c>
      <c r="H92" s="3">
        <v>891261</v>
      </c>
      <c r="I92" s="3">
        <v>0</v>
      </c>
      <c r="J92" s="3">
        <f t="shared" si="10"/>
        <v>891261</v>
      </c>
      <c r="K92" s="3">
        <v>757871.69</v>
      </c>
      <c r="L92" s="3">
        <v>28200.3</v>
      </c>
      <c r="M92" s="3">
        <f t="shared" si="7"/>
        <v>786071.99</v>
      </c>
      <c r="N92" s="3">
        <f t="shared" si="8"/>
        <v>105189.01000000001</v>
      </c>
      <c r="O92" s="1">
        <v>187</v>
      </c>
    </row>
    <row r="93" spans="1:15" ht="11.25" outlineLevel="2">
      <c r="A93" s="9" t="s">
        <v>87</v>
      </c>
      <c r="B93" s="2">
        <v>6011470013</v>
      </c>
      <c r="C93" s="9" t="s">
        <v>100</v>
      </c>
      <c r="D93" s="3">
        <v>0</v>
      </c>
      <c r="E93" s="3">
        <v>0</v>
      </c>
      <c r="F93" s="3">
        <f t="shared" si="6"/>
        <v>0</v>
      </c>
      <c r="G93" s="3">
        <v>0</v>
      </c>
      <c r="H93" s="3">
        <v>158235</v>
      </c>
      <c r="I93" s="3">
        <v>320000</v>
      </c>
      <c r="J93" s="3">
        <f t="shared" si="10"/>
        <v>478235</v>
      </c>
      <c r="K93" s="3">
        <v>58777.4</v>
      </c>
      <c r="L93" s="3">
        <v>376666.78</v>
      </c>
      <c r="M93" s="3">
        <f t="shared" si="7"/>
        <v>435444.18000000005</v>
      </c>
      <c r="N93" s="3">
        <f t="shared" si="8"/>
        <v>42790.81999999995</v>
      </c>
      <c r="O93" s="1">
        <v>188</v>
      </c>
    </row>
    <row r="94" spans="1:14" ht="11.25" outlineLevel="1">
      <c r="A94" s="11" t="s">
        <v>102</v>
      </c>
      <c r="B94" s="2"/>
      <c r="C94" s="9"/>
      <c r="D94" s="12">
        <f aca="true" t="shared" si="11" ref="D94:N94">SUBTOTAL(9,D81:D93)</f>
        <v>10237277.730000002</v>
      </c>
      <c r="E94" s="12">
        <f t="shared" si="11"/>
        <v>5581326.18</v>
      </c>
      <c r="F94" s="12">
        <f t="shared" si="11"/>
        <v>15818603.91</v>
      </c>
      <c r="G94" s="12">
        <f t="shared" si="11"/>
        <v>0</v>
      </c>
      <c r="H94" s="12">
        <f t="shared" si="11"/>
        <v>29904440.61</v>
      </c>
      <c r="I94" s="12">
        <f t="shared" si="11"/>
        <v>16797278.560000002</v>
      </c>
      <c r="J94" s="12">
        <f t="shared" si="11"/>
        <v>62520323.08000001</v>
      </c>
      <c r="K94" s="12">
        <f t="shared" si="11"/>
        <v>21899473.36</v>
      </c>
      <c r="L94" s="12">
        <f t="shared" si="11"/>
        <v>18915978.26</v>
      </c>
      <c r="M94" s="12">
        <f t="shared" si="11"/>
        <v>40815451.620000005</v>
      </c>
      <c r="N94" s="12">
        <f t="shared" si="11"/>
        <v>21704871.46</v>
      </c>
    </row>
    <row r="95" spans="1:14" ht="11.25">
      <c r="A95" s="11" t="s">
        <v>13</v>
      </c>
      <c r="B95" s="2"/>
      <c r="C95" s="9"/>
      <c r="D95" s="12">
        <f aca="true" t="shared" si="12" ref="D95:N95">SUBTOTAL(9,D2:D93)</f>
        <v>16956956.819999993</v>
      </c>
      <c r="E95" s="12">
        <f t="shared" si="12"/>
        <v>11516267.98</v>
      </c>
      <c r="F95" s="12">
        <f t="shared" si="12"/>
        <v>28473224.8</v>
      </c>
      <c r="G95" s="12">
        <f t="shared" si="12"/>
        <v>-929987.76</v>
      </c>
      <c r="H95" s="12">
        <f t="shared" si="12"/>
        <v>36191311.61</v>
      </c>
      <c r="I95" s="12">
        <f t="shared" si="12"/>
        <v>72754442.55999999</v>
      </c>
      <c r="J95" s="12">
        <f t="shared" si="12"/>
        <v>136488991.21</v>
      </c>
      <c r="K95" s="12">
        <f t="shared" si="12"/>
        <v>32063718.669999994</v>
      </c>
      <c r="L95" s="12">
        <f t="shared" si="12"/>
        <v>75023775.17</v>
      </c>
      <c r="M95" s="12">
        <f t="shared" si="12"/>
        <v>107087493.83999999</v>
      </c>
      <c r="N95" s="12">
        <f t="shared" si="12"/>
        <v>29401497.369999997</v>
      </c>
    </row>
    <row r="97" spans="8:10" ht="11.25">
      <c r="H97" s="15" t="s">
        <v>124</v>
      </c>
      <c r="J97" s="16">
        <f>+H66+I66</f>
        <v>56303794</v>
      </c>
    </row>
    <row r="98" spans="8:13" ht="12.75">
      <c r="H98" s="15" t="s">
        <v>127</v>
      </c>
      <c r="J98" s="16">
        <v>-10000</v>
      </c>
      <c r="K98" s="17" t="s">
        <v>128</v>
      </c>
      <c r="M98" s="14">
        <f>+L13+L14+L18+L21+L45+L47+L48+L49+L50</f>
        <v>1903455.34</v>
      </c>
    </row>
    <row r="99" spans="8:10" ht="11.25">
      <c r="H99" s="1" t="s">
        <v>126</v>
      </c>
      <c r="J99" s="16">
        <f>SUM(J97:J98)</f>
        <v>56293794</v>
      </c>
    </row>
    <row r="100" spans="8:10" ht="11.25">
      <c r="H100" s="15" t="s">
        <v>123</v>
      </c>
      <c r="J100" s="16">
        <f>+H80+I80</f>
        <v>5940241</v>
      </c>
    </row>
    <row r="101" spans="8:10" ht="11.25">
      <c r="H101" s="15" t="s">
        <v>120</v>
      </c>
      <c r="J101" s="16">
        <f>+H94+I94</f>
        <v>46701719.17</v>
      </c>
    </row>
    <row r="102" spans="8:10" ht="11.25">
      <c r="H102" s="15" t="s">
        <v>125</v>
      </c>
      <c r="J102" s="14">
        <f>SUM(J99:J101)</f>
        <v>108935754.17</v>
      </c>
    </row>
  </sheetData>
  <printOptions/>
  <pageMargins left="0.22" right="0.15" top="1.46" bottom="0.35" header="0.83" footer="0.08"/>
  <pageSetup fitToHeight="3" fitToWidth="1" horizontalDpi="600" verticalDpi="600" orientation="landscape" scale="76" r:id="rId1"/>
  <headerFooter alignWithMargins="0">
    <oddHeader>&amp;C&amp;"Arial,Negrita"&amp;10INSTITUTO NACIONAL DE ASTROFISICA OPTICA Y ELECTRONICA
ANALITICO GLOBAL DE PROYECTOS EXTERNOS
EJERCICIO: 2004    PERIODO: ENERO-DICIEMBRE     F.F.: CONACYT</oddHeader>
    <oddFooter>&amp;R&amp;"Arial"&amp;8Hoja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A1">
      <pane ySplit="1" topLeftCell="BM2" activePane="bottomLeft" state="frozen"/>
      <selection pane="topLeft" activeCell="A1" sqref="A1"/>
      <selection pane="bottomLeft" activeCell="C27" sqref="C27"/>
    </sheetView>
  </sheetViews>
  <sheetFormatPr defaultColWidth="11.421875" defaultRowHeight="12.75" outlineLevelRow="2"/>
  <cols>
    <col min="1" max="1" width="1.421875" style="5" customWidth="1"/>
    <col min="2" max="2" width="9.57421875" style="1" bestFit="1" customWidth="1"/>
    <col min="3" max="3" width="29.140625" style="5" bestFit="1" customWidth="1"/>
    <col min="4" max="5" width="11.57421875" style="1" customWidth="1"/>
    <col min="6" max="6" width="12.00390625" style="1" customWidth="1"/>
    <col min="7" max="7" width="10.28125" style="1" customWidth="1"/>
    <col min="8" max="8" width="11.421875" style="1" customWidth="1"/>
    <col min="9" max="9" width="11.7109375" style="1" customWidth="1"/>
    <col min="10" max="10" width="12.57421875" style="1" customWidth="1"/>
    <col min="11" max="11" width="11.7109375" style="1" customWidth="1"/>
    <col min="12" max="12" width="12.57421875" style="1" customWidth="1"/>
    <col min="13" max="13" width="11.7109375" style="1" customWidth="1"/>
    <col min="14" max="14" width="13.57421875" style="1" customWidth="1"/>
    <col min="15" max="15" width="2.57421875" style="1" hidden="1" customWidth="1"/>
    <col min="16" max="16384" width="11.421875" style="1" customWidth="1"/>
  </cols>
  <sheetData>
    <row r="1" spans="1:14" s="4" customFormat="1" ht="42.75" customHeight="1">
      <c r="A1" s="6" t="s">
        <v>0</v>
      </c>
      <c r="B1" s="7" t="s">
        <v>2</v>
      </c>
      <c r="C1" s="6" t="s">
        <v>103</v>
      </c>
      <c r="D1" s="8" t="s">
        <v>104</v>
      </c>
      <c r="E1" s="8" t="s">
        <v>105</v>
      </c>
      <c r="F1" s="8" t="s">
        <v>106</v>
      </c>
      <c r="G1" s="8" t="s">
        <v>107</v>
      </c>
      <c r="H1" s="8" t="s">
        <v>108</v>
      </c>
      <c r="I1" s="8" t="s">
        <v>109</v>
      </c>
      <c r="J1" s="8" t="s">
        <v>110</v>
      </c>
      <c r="K1" s="8" t="s">
        <v>111</v>
      </c>
      <c r="L1" s="8" t="s">
        <v>112</v>
      </c>
      <c r="M1" s="8" t="s">
        <v>113</v>
      </c>
      <c r="N1" s="8" t="s">
        <v>114</v>
      </c>
    </row>
    <row r="2" spans="1:15" ht="11.25" outlineLevel="2">
      <c r="A2" s="9" t="s">
        <v>1</v>
      </c>
      <c r="B2" s="2">
        <v>6010770001</v>
      </c>
      <c r="C2" s="9" t="s">
        <v>3</v>
      </c>
      <c r="D2" s="3">
        <v>1437170.37</v>
      </c>
      <c r="E2" s="3">
        <v>132884.3</v>
      </c>
      <c r="F2" s="3">
        <f>D2+E2</f>
        <v>1570054.6700000002</v>
      </c>
      <c r="G2" s="3">
        <v>0</v>
      </c>
      <c r="H2" s="3">
        <v>0</v>
      </c>
      <c r="I2" s="3">
        <v>0</v>
      </c>
      <c r="J2" s="3">
        <f>H2+I2-G2+F2</f>
        <v>1570054.6700000002</v>
      </c>
      <c r="K2" s="3">
        <v>923411.97</v>
      </c>
      <c r="L2" s="3">
        <v>44749.28</v>
      </c>
      <c r="M2" s="3">
        <f>K2+L2</f>
        <v>968161.25</v>
      </c>
      <c r="N2" s="3">
        <f>J2-M2</f>
        <v>601893.4200000002</v>
      </c>
      <c r="O2" s="1">
        <v>97</v>
      </c>
    </row>
    <row r="3" spans="1:15" ht="11.25" outlineLevel="2">
      <c r="A3" s="9" t="s">
        <v>1</v>
      </c>
      <c r="B3" s="2">
        <v>6010770002</v>
      </c>
      <c r="C3" s="9" t="s">
        <v>4</v>
      </c>
      <c r="D3" s="3">
        <v>62484.8</v>
      </c>
      <c r="E3" s="3">
        <v>82228.47</v>
      </c>
      <c r="F3" s="3">
        <f>D3+E3</f>
        <v>144713.27000000002</v>
      </c>
      <c r="G3" s="3">
        <v>0</v>
      </c>
      <c r="H3" s="3">
        <v>0</v>
      </c>
      <c r="I3" s="3">
        <v>0</v>
      </c>
      <c r="J3" s="3">
        <f>H3+I3-G3+F3</f>
        <v>144713.27000000002</v>
      </c>
      <c r="K3" s="3">
        <v>70735.54</v>
      </c>
      <c r="L3" s="3">
        <v>12829.5</v>
      </c>
      <c r="M3" s="3">
        <f aca="true" t="shared" si="0" ref="M3:M8">K3+L3</f>
        <v>83565.04</v>
      </c>
      <c r="N3" s="3">
        <f aca="true" t="shared" si="1" ref="N3:N8">J3-M3</f>
        <v>61148.230000000025</v>
      </c>
      <c r="O3" s="1">
        <v>159</v>
      </c>
    </row>
    <row r="4" spans="1:15" ht="11.25" outlineLevel="2">
      <c r="A4" s="9" t="s">
        <v>1</v>
      </c>
      <c r="B4" s="2">
        <v>6010770003</v>
      </c>
      <c r="C4" s="9" t="s">
        <v>5</v>
      </c>
      <c r="D4" s="3">
        <v>127500</v>
      </c>
      <c r="E4" s="3">
        <v>150000</v>
      </c>
      <c r="F4" s="3">
        <f>D4+E4</f>
        <v>277500</v>
      </c>
      <c r="G4" s="3">
        <v>0</v>
      </c>
      <c r="H4" s="3">
        <v>0</v>
      </c>
      <c r="I4" s="3">
        <v>0</v>
      </c>
      <c r="J4" s="3">
        <f>H4+I4-G4+F4</f>
        <v>277500</v>
      </c>
      <c r="K4" s="3">
        <v>9971.09</v>
      </c>
      <c r="L4" s="3">
        <v>155296.25</v>
      </c>
      <c r="M4" s="3">
        <f t="shared" si="0"/>
        <v>165267.34</v>
      </c>
      <c r="N4" s="3">
        <f t="shared" si="1"/>
        <v>112232.66</v>
      </c>
      <c r="O4" s="1">
        <v>182</v>
      </c>
    </row>
    <row r="5" spans="1:14" ht="11.25" outlineLevel="2">
      <c r="A5" s="2" t="s">
        <v>1</v>
      </c>
      <c r="B5" s="2">
        <v>6010770004</v>
      </c>
      <c r="C5" s="2" t="s">
        <v>115</v>
      </c>
      <c r="D5" s="3">
        <v>0</v>
      </c>
      <c r="E5" s="3">
        <v>0</v>
      </c>
      <c r="F5" s="3">
        <f>D5+E5</f>
        <v>0</v>
      </c>
      <c r="G5" s="3">
        <v>0</v>
      </c>
      <c r="H5" s="3">
        <v>839748.31</v>
      </c>
      <c r="I5" s="3">
        <v>0</v>
      </c>
      <c r="J5" s="3">
        <f>H5+I5-G5+F5</f>
        <v>839748.31</v>
      </c>
      <c r="K5" s="3">
        <v>530661.73</v>
      </c>
      <c r="L5" s="3">
        <v>0</v>
      </c>
      <c r="M5" s="3">
        <f t="shared" si="0"/>
        <v>530661.73</v>
      </c>
      <c r="N5" s="3">
        <f t="shared" si="1"/>
        <v>309086.5800000001</v>
      </c>
    </row>
    <row r="6" spans="1:14" ht="11.25" outlineLevel="2">
      <c r="A6" s="2" t="s">
        <v>1</v>
      </c>
      <c r="B6" s="2">
        <v>6010770005</v>
      </c>
      <c r="C6" s="2" t="s">
        <v>116</v>
      </c>
      <c r="D6" s="3">
        <v>0</v>
      </c>
      <c r="E6" s="3">
        <v>0</v>
      </c>
      <c r="F6" s="3">
        <f>D6+E6</f>
        <v>0</v>
      </c>
      <c r="G6" s="3">
        <v>0</v>
      </c>
      <c r="H6" s="3">
        <v>47000</v>
      </c>
      <c r="I6" s="3">
        <v>253000</v>
      </c>
      <c r="J6" s="3">
        <f>H6+I6-G6+F6</f>
        <v>300000</v>
      </c>
      <c r="K6" s="3">
        <v>0</v>
      </c>
      <c r="L6" s="3">
        <v>0</v>
      </c>
      <c r="M6" s="3">
        <f t="shared" si="0"/>
        <v>0</v>
      </c>
      <c r="N6" s="3">
        <f t="shared" si="1"/>
        <v>300000</v>
      </c>
    </row>
    <row r="7" spans="1:14" ht="11.25" outlineLevel="1">
      <c r="A7" s="10" t="s">
        <v>10</v>
      </c>
      <c r="B7" s="2"/>
      <c r="C7" s="9"/>
      <c r="D7" s="12">
        <f aca="true" t="shared" si="2" ref="D7:N7">SUBTOTAL(9,D2:D6)</f>
        <v>1627155.1700000002</v>
      </c>
      <c r="E7" s="12">
        <f t="shared" si="2"/>
        <v>365112.77</v>
      </c>
      <c r="F7" s="12">
        <f t="shared" si="2"/>
        <v>1992267.9400000002</v>
      </c>
      <c r="G7" s="12">
        <f t="shared" si="2"/>
        <v>0</v>
      </c>
      <c r="H7" s="12">
        <f t="shared" si="2"/>
        <v>886748.31</v>
      </c>
      <c r="I7" s="12">
        <f t="shared" si="2"/>
        <v>253000</v>
      </c>
      <c r="J7" s="12">
        <f t="shared" si="2"/>
        <v>3132016.25</v>
      </c>
      <c r="K7" s="12">
        <f t="shared" si="2"/>
        <v>1534780.33</v>
      </c>
      <c r="L7" s="12">
        <f t="shared" si="2"/>
        <v>212875.03</v>
      </c>
      <c r="M7" s="12">
        <f t="shared" si="2"/>
        <v>1747655.36</v>
      </c>
      <c r="N7" s="12">
        <f t="shared" si="2"/>
        <v>1384360.8900000001</v>
      </c>
    </row>
    <row r="8" spans="1:15" ht="11.25" outlineLevel="2">
      <c r="A8" s="9" t="s">
        <v>6</v>
      </c>
      <c r="B8" s="2">
        <v>6010870001</v>
      </c>
      <c r="C8" s="9" t="s">
        <v>7</v>
      </c>
      <c r="D8" s="3">
        <v>361098.86</v>
      </c>
      <c r="E8" s="3">
        <v>249590.4</v>
      </c>
      <c r="F8" s="3">
        <f>D8+E8</f>
        <v>610689.26</v>
      </c>
      <c r="G8" s="3">
        <v>0</v>
      </c>
      <c r="H8" s="3">
        <v>0</v>
      </c>
      <c r="I8" s="3">
        <v>0</v>
      </c>
      <c r="J8" s="3">
        <f>H8+I8-G8+F8</f>
        <v>610689.26</v>
      </c>
      <c r="K8" s="3">
        <v>31578.45</v>
      </c>
      <c r="L8" s="3">
        <v>0</v>
      </c>
      <c r="M8" s="3">
        <f t="shared" si="0"/>
        <v>31578.45</v>
      </c>
      <c r="N8" s="3">
        <f t="shared" si="1"/>
        <v>579110.81</v>
      </c>
      <c r="O8" s="1">
        <v>122</v>
      </c>
    </row>
    <row r="9" spans="1:14" ht="11.25" outlineLevel="1">
      <c r="A9" s="11" t="s">
        <v>11</v>
      </c>
      <c r="B9" s="2"/>
      <c r="C9" s="9"/>
      <c r="D9" s="12">
        <f aca="true" t="shared" si="3" ref="D9:N9">SUBTOTAL(9,D8:D8)</f>
        <v>361098.86</v>
      </c>
      <c r="E9" s="12">
        <f t="shared" si="3"/>
        <v>249590.4</v>
      </c>
      <c r="F9" s="12">
        <f t="shared" si="3"/>
        <v>610689.26</v>
      </c>
      <c r="G9" s="12">
        <f t="shared" si="3"/>
        <v>0</v>
      </c>
      <c r="H9" s="12">
        <f t="shared" si="3"/>
        <v>0</v>
      </c>
      <c r="I9" s="12">
        <f t="shared" si="3"/>
        <v>0</v>
      </c>
      <c r="J9" s="12">
        <f t="shared" si="3"/>
        <v>610689.26</v>
      </c>
      <c r="K9" s="12">
        <f t="shared" si="3"/>
        <v>31578.45</v>
      </c>
      <c r="L9" s="12">
        <f t="shared" si="3"/>
        <v>0</v>
      </c>
      <c r="M9" s="12">
        <f t="shared" si="3"/>
        <v>31578.45</v>
      </c>
      <c r="N9" s="12">
        <f t="shared" si="3"/>
        <v>579110.81</v>
      </c>
    </row>
    <row r="10" spans="1:14" ht="11.25">
      <c r="A10" s="11" t="s">
        <v>13</v>
      </c>
      <c r="B10" s="2"/>
      <c r="C10" s="9"/>
      <c r="D10" s="12">
        <f aca="true" t="shared" si="4" ref="D10:N10">SUBTOTAL(9,D2:D9)</f>
        <v>1988254.0300000003</v>
      </c>
      <c r="E10" s="12">
        <f t="shared" si="4"/>
        <v>614703.17</v>
      </c>
      <c r="F10" s="12">
        <f t="shared" si="4"/>
        <v>2602957.2</v>
      </c>
      <c r="G10" s="12">
        <f t="shared" si="4"/>
        <v>0</v>
      </c>
      <c r="H10" s="12">
        <f t="shared" si="4"/>
        <v>886748.31</v>
      </c>
      <c r="I10" s="12">
        <f t="shared" si="4"/>
        <v>253000</v>
      </c>
      <c r="J10" s="12">
        <f t="shared" si="4"/>
        <v>3742705.51</v>
      </c>
      <c r="K10" s="12">
        <f t="shared" si="4"/>
        <v>1566358.78</v>
      </c>
      <c r="L10" s="12">
        <f t="shared" si="4"/>
        <v>212875.03</v>
      </c>
      <c r="M10" s="12">
        <f t="shared" si="4"/>
        <v>1779233.81</v>
      </c>
      <c r="N10" s="12">
        <f t="shared" si="4"/>
        <v>1963471.7000000002</v>
      </c>
    </row>
    <row r="12" ht="11.25">
      <c r="I12" s="14"/>
    </row>
    <row r="13" spans="8:9" ht="11.25">
      <c r="H13" s="15" t="s">
        <v>119</v>
      </c>
      <c r="I13" s="14">
        <f>+H10+I10</f>
        <v>1139748.31</v>
      </c>
    </row>
  </sheetData>
  <printOptions/>
  <pageMargins left="0.22" right="0.15" top="1.53" bottom="0.35" header="0.84" footer="0.08"/>
  <pageSetup fitToHeight="1" fitToWidth="1" horizontalDpi="600" verticalDpi="600" orientation="landscape" scale="79" r:id="rId1"/>
  <headerFooter alignWithMargins="0">
    <oddHeader>&amp;C&amp;"Arial,Negrita"&amp;10INSTITUTO NACIONAL DE ASTROFISICA OPTICA Y ELECTRONICA
ANALITICO GLOBAL DE PROYECTOS EXTERNOS
EJERCICIO: 2004    PERIODO: ENERO-DICIEMBRE     F.F.: APOYOS EXTERNOS</oddHeader>
    <oddFooter>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I.N.A.O.E.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C.</dc:creator>
  <cp:keywords/>
  <dc:description/>
  <cp:lastModifiedBy>Conchita</cp:lastModifiedBy>
  <cp:lastPrinted>2005-02-03T11:34:24Z</cp:lastPrinted>
  <dcterms:created xsi:type="dcterms:W3CDTF">2005-01-28T07:30:11Z</dcterms:created>
  <dcterms:modified xsi:type="dcterms:W3CDTF">2005-03-04T22:15:03Z</dcterms:modified>
  <cp:category/>
  <cp:version/>
  <cp:contentType/>
  <cp:contentStatus/>
</cp:coreProperties>
</file>