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1"/>
  </bookViews>
  <sheets>
    <sheet name="Hoja1" sheetId="1" r:id="rId1"/>
    <sheet name="Analitico F4" sheetId="2" r:id="rId2"/>
  </sheets>
  <definedNames>
    <definedName name="_xlnm.Print_Titles" localSheetId="1">'Analitico F4'!$1:$1</definedName>
  </definedNames>
  <calcPr fullCalcOnLoad="1"/>
</workbook>
</file>

<file path=xl/sharedStrings.xml><?xml version="1.0" encoding="utf-8"?>
<sst xmlns="http://schemas.openxmlformats.org/spreadsheetml/2006/main" count="453" uniqueCount="311">
  <si>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</si>
  <si>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</si>
  <si>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</si>
  <si>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</si>
  <si>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</si>
  <si>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</si>
  <si>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</si>
  <si>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</si>
  <si>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</si>
  <si>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</si>
  <si>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</si>
  <si>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</si>
  <si>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</si>
  <si>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</si>
  <si>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</si>
  <si>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</si>
  <si>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</si>
  <si>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</si>
  <si>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</si>
  <si>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</si>
  <si>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</si>
  <si>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</si>
  <si>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</si>
  <si>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</si>
  <si>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</si>
  <si>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</si>
  <si>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</si>
  <si>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</si>
  <si>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</si>
  <si>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</si>
  <si>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</si>
  <si>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</si>
  <si>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</si>
  <si>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6010670149</t>
  </si>
  <si>
    <t>RET. INV. MEX. DR. OSCAR BALDOMINO P.</t>
  </si>
  <si>
    <t>6010670150</t>
  </si>
  <si>
    <t>RET.INV.MEX.DRA.MA.DEL PILAR GOMEZ G.</t>
  </si>
  <si>
    <t>6010670153</t>
  </si>
  <si>
    <t>REP.INV.MEX.DR.VICTOR M. JIMENEZ F.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</si>
  <si>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</si>
  <si>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</si>
  <si>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</si>
  <si>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</si>
  <si>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</si>
  <si>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</si>
  <si>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</si>
  <si>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</si>
  <si>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</si>
  <si>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</si>
  <si>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</si>
  <si>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</si>
  <si>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</si>
  <si>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</si>
  <si>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</si>
  <si>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</si>
  <si>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</si>
  <si>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</si>
  <si>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</si>
  <si>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</si>
  <si>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</si>
  <si>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</si>
  <si>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</si>
  <si>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</si>
  <si>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</si>
  <si>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</si>
  <si>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</si>
  <si>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</si>
  <si>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</si>
  <si>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</si>
  <si>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</si>
  <si>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</si>
  <si>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</si>
  <si>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</si>
  <si>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</si>
  <si>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</si>
  <si>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</si>
  <si>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</si>
  <si>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</si>
  <si>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</si>
  <si>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</si>
  <si>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</si>
  <si>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</si>
  <si>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</si>
  <si>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</si>
  <si>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</si>
  <si>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6010670178</t>
  </si>
  <si>
    <t>PY.I0110/345/08 C-438-08 DR. EDUARDO F. MORALES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</si>
  <si>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</si>
  <si>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</si>
  <si>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</si>
  <si>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</si>
  <si>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</si>
  <si>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</si>
  <si>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</si>
  <si>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</si>
  <si>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</si>
  <si>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</si>
  <si>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</si>
  <si>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</si>
  <si>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</si>
  <si>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</si>
  <si>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</si>
  <si>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</si>
  <si>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</si>
  <si>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</si>
  <si>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</si>
  <si>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</si>
  <si>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</si>
  <si>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</si>
  <si>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</si>
  <si>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</si>
  <si>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</si>
  <si>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</si>
  <si>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</si>
  <si>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</si>
  <si>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6010670193</t>
  </si>
  <si>
    <t>POSDOC.290554/09 J.JUAN GARCIA H.</t>
  </si>
  <si>
    <t>6010670194</t>
  </si>
  <si>
    <t>POSDOC.290554/09 JOEL OMAR YAM G.</t>
  </si>
  <si>
    <t>6010670195</t>
  </si>
  <si>
    <t>UC MEXUS - CONACYT 09 DR. TLELO</t>
  </si>
  <si>
    <t>6010670196</t>
  </si>
  <si>
    <t>PY.C0002-2008-01-95185 FONCICYT DR. SUCAR</t>
  </si>
  <si>
    <t>6010670197</t>
  </si>
  <si>
    <t>PY.INT.J000.406/2009 ESPAÑA DR. E.GUTIERREZ</t>
  </si>
  <si>
    <t>6010670198</t>
  </si>
  <si>
    <t>REP.INV.MEX.09 DR. J.FAUSTO M. ESCOBAR R.</t>
  </si>
  <si>
    <t>6010670199</t>
  </si>
  <si>
    <t>REP.INV.MEX.09 DR. MARIO MORENO MORENO</t>
  </si>
  <si>
    <t>6010670200</t>
  </si>
  <si>
    <t>REP.INV.MEX.09 DR. MIGUEL VELAZQUEZ DE LA ROSA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</si>
  <si>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</si>
  <si>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</si>
  <si>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</si>
  <si>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</si>
  <si>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</si>
  <si>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</si>
  <si>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</si>
  <si>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</si>
  <si>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</si>
  <si>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</si>
  <si>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</si>
  <si>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6011070020</t>
  </si>
  <si>
    <t>PY.47853/A-1 DR.MARIANO ACEVES M.SEP/04</t>
  </si>
  <si>
    <t>6011070021</t>
  </si>
  <si>
    <t>PY.45948/A-1 DR. RAUL MUJICA G. SEP/04</t>
  </si>
  <si>
    <t>6011070023</t>
  </si>
  <si>
    <t>PY.45950/A-1 DR. RUBEN RAMOS G.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</si>
  <si>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</si>
  <si>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</si>
  <si>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</si>
  <si>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</si>
  <si>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</si>
  <si>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</si>
  <si>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</si>
  <si>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</si>
  <si>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</si>
  <si>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</si>
  <si>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</si>
  <si>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</si>
  <si>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</si>
  <si>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</si>
  <si>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</si>
  <si>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</si>
  <si>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</si>
  <si>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</si>
  <si>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</si>
  <si>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</si>
  <si>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</si>
  <si>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</si>
  <si>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</si>
  <si>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</si>
  <si>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</si>
  <si>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</si>
  <si>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</si>
  <si>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</si>
  <si>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</si>
  <si>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</si>
  <si>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</si>
  <si>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</si>
  <si>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</si>
  <si>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</si>
  <si>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</si>
  <si>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</si>
  <si>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</si>
  <si>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</si>
  <si>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</si>
  <si>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</si>
  <si>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</si>
  <si>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</si>
  <si>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6011070050</t>
  </si>
  <si>
    <t>PY.SEP-2006-60261 DR. HERNANDEZ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</si>
  <si>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</si>
  <si>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</si>
  <si>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</si>
  <si>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</si>
  <si>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</si>
  <si>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</si>
  <si>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</si>
  <si>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</si>
  <si>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</si>
  <si>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</si>
  <si>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</si>
  <si>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</si>
  <si>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</si>
  <si>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</si>
  <si>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</si>
  <si>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</si>
  <si>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</si>
  <si>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</si>
  <si>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</si>
  <si>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</si>
  <si>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</si>
  <si>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</si>
  <si>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</si>
  <si>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</si>
  <si>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</si>
  <si>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</si>
  <si>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</si>
  <si>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</si>
  <si>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</si>
  <si>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</si>
  <si>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6011070067</t>
  </si>
  <si>
    <t>SEP-2007-1-79180 DR. HALEVI</t>
  </si>
  <si>
    <t>6011070068</t>
  </si>
  <si>
    <t>PY. SEP-2008-01-105666 DR. ALBERTO CARRAMIÑANA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</si>
  <si>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</si>
  <si>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</si>
  <si>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</si>
  <si>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</si>
  <si>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</si>
  <si>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</si>
  <si>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</si>
  <si>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</si>
  <si>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</si>
  <si>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</si>
  <si>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</si>
  <si>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</si>
  <si>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</si>
  <si>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</si>
  <si>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</si>
  <si>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</si>
  <si>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</si>
  <si>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</si>
  <si>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</si>
  <si>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</si>
  <si>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</si>
  <si>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</si>
  <si>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</si>
  <si>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</si>
  <si>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</si>
  <si>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</si>
  <si>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</si>
  <si>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</si>
  <si>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</si>
  <si>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</si>
  <si>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</si>
  <si>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</si>
  <si>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</si>
  <si>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</si>
  <si>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</si>
  <si>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</si>
  <si>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</si>
  <si>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</si>
  <si>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</si>
  <si>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</si>
  <si>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</si>
  <si>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</si>
  <si>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</si>
  <si>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</si>
  <si>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</si>
  <si>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</si>
  <si>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</si>
  <si>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</si>
  <si>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</si>
  <si>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</si>
  <si>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</si>
  <si>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</si>
  <si>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</si>
  <si>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</si>
  <si>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</si>
  <si>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</si>
  <si>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</si>
  <si>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</si>
  <si>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</si>
  <si>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</si>
  <si>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</si>
  <si>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</si>
  <si>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6011870003</t>
  </si>
  <si>
    <t>PY. FOMIX-PUE-109407/08 DR. SERGIO VAZQUEZ</t>
  </si>
  <si>
    <t>CUENTA</t>
  </si>
  <si>
    <t>PROYECTO</t>
  </si>
  <si>
    <t>SALDOS AL         31-DIC-08 GTO. CORRIENTE</t>
  </si>
  <si>
    <t>SALDOS AL         31-DIC-08 GTO. INVERSION</t>
  </si>
  <si>
    <t>TOTAL SALDOS AL 31-DIC-08</t>
  </si>
  <si>
    <t>MOVS. INVERSION AFECTAN A SALDO 2008</t>
  </si>
  <si>
    <t>TOTAL INGRESOS ACUMULADOS</t>
  </si>
  <si>
    <t>TOTAL GASTOS ACUMULADOS</t>
  </si>
  <si>
    <t>SUBCUENTA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</si>
  <si>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</si>
  <si>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</si>
  <si>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</si>
  <si>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</si>
  <si>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</si>
  <si>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</si>
  <si>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</si>
  <si>
    <t>SALDO POR EJERCER AL       31-DIC/2009</t>
  </si>
  <si>
    <t>GTO. INVERSION ACUMULADO AL     31-DIC-2009</t>
  </si>
  <si>
    <t>GTO. CORR. ACUMULADO AL 31-DIC-2009</t>
  </si>
  <si>
    <t>INGRESOS      ENE/DIC/2009 GTO. INVERSION</t>
  </si>
  <si>
    <t>INGRESOS      ENE/DIC/2009 GTO. CORRIENTE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</si>
</sst>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64" fontId="3" fillId="33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154"/>
  <sheetViews>
    <sheetView tabSelected="1" zoomScalePageLayoutView="0" workbookViewId="0" topLeftCell="D1">
      <selection activeCell="M164" sqref="M164"/>
    </sheetView>
  </sheetViews>
  <sheetFormatPr defaultColWidth="11.421875" defaultRowHeight="12.75" outlineLevelRow="2"/>
  <cols>
    <col min="1" max="1" width="6.28125" style="3" customWidth="1"/>
    <col min="2" max="2" width="9.57421875" style="1" bestFit="1" customWidth="1"/>
    <col min="3" max="3" width="44.140625" style="3" bestFit="1" customWidth="1"/>
    <col min="4" max="5" width="10.00390625" style="11" bestFit="1" customWidth="1"/>
    <col min="6" max="6" width="10.8515625" style="11" bestFit="1" customWidth="1"/>
    <col min="7" max="7" width="9.28125" style="11" bestFit="1" customWidth="1"/>
    <col min="8" max="9" width="11.00390625" style="11" bestFit="1" customWidth="1"/>
    <col min="10" max="10" width="10.8515625" style="11" bestFit="1" customWidth="1"/>
    <col min="11" max="11" width="11.7109375" style="11" customWidth="1"/>
    <col min="12" max="12" width="11.8515625" style="11" bestFit="1" customWidth="1"/>
    <col min="13" max="13" width="11.421875" style="11" bestFit="1" customWidth="1"/>
    <col min="14" max="14" width="10.8515625" style="11" bestFit="1" customWidth="1"/>
    <col min="15" max="15" width="0" style="1" hidden="1" customWidth="1"/>
    <col min="16" max="16384" width="11.421875" style="1" customWidth="1"/>
  </cols>
  <sheetData>
    <row r="1" spans="1:15" s="2" customFormat="1" ht="42.75" customHeight="1">
      <c r="A1" s="4" t="s">
        <v>290</v>
      </c>
      <c r="B1" s="5" t="s">
        <v>298</v>
      </c>
      <c r="C1" s="4" t="s">
        <v>291</v>
      </c>
      <c r="D1" s="10" t="s">
        <v>292</v>
      </c>
      <c r="E1" s="10" t="s">
        <v>293</v>
      </c>
      <c r="F1" s="10" t="s">
        <v>294</v>
      </c>
      <c r="G1" s="10" t="s">
        <v>295</v>
      </c>
      <c r="H1" s="10" t="s">
        <v>310</v>
      </c>
      <c r="I1" s="10" t="s">
        <v>309</v>
      </c>
      <c r="J1" s="10" t="s">
        <v>296</v>
      </c>
      <c r="K1" s="10" t="s">
        <v>308</v>
      </c>
      <c r="L1" s="10" t="s">
        <v>307</v>
      </c>
      <c r="M1" s="10" t="s">
        <v>297</v>
      </c>
      <c r="N1" s="10" t="s">
        <v>306</v>
      </c>
      <c r="O1" s="5"/>
    </row>
    <row r="2" spans="1:15" ht="11.25" hidden="1" outlineLevel="2">
      <c r="A2" s="6" t="s">
        <v>0</v>
      </c>
      <c r="B2" s="7" t="s">
        <v>1</v>
      </c>
      <c r="C2" s="6" t="s">
        <v>2</v>
      </c>
      <c r="D2" s="12">
        <v>-0.38</v>
      </c>
      <c r="E2" s="12">
        <v>0</v>
      </c>
      <c r="F2" s="12">
        <f>D2+E2</f>
        <v>-0.38</v>
      </c>
      <c r="G2" s="12">
        <v>0</v>
      </c>
      <c r="H2" s="12">
        <v>0</v>
      </c>
      <c r="I2" s="12">
        <v>0</v>
      </c>
      <c r="J2" s="12">
        <f>H2+I2-G2+F2</f>
        <v>-0.38</v>
      </c>
      <c r="K2" s="12">
        <v>0</v>
      </c>
      <c r="L2" s="12">
        <v>0</v>
      </c>
      <c r="M2" s="12">
        <f>K2+L2</f>
        <v>0</v>
      </c>
      <c r="N2" s="12">
        <f>J2-M2</f>
        <v>-0.38</v>
      </c>
      <c r="O2" s="7">
        <v>266</v>
      </c>
    </row>
    <row r="3" spans="1:15" ht="11.25" hidden="1" outlineLevel="2">
      <c r="A3" s="6" t="s">
        <v>0</v>
      </c>
      <c r="B3" s="7" t="s">
        <v>3</v>
      </c>
      <c r="C3" s="6" t="s">
        <v>4</v>
      </c>
      <c r="D3" s="12">
        <v>33000</v>
      </c>
      <c r="E3" s="12">
        <v>0</v>
      </c>
      <c r="F3" s="12">
        <f aca="true" t="shared" si="0" ref="F3:F66">D3+E3</f>
        <v>33000</v>
      </c>
      <c r="G3" s="12">
        <v>0</v>
      </c>
      <c r="H3" s="12">
        <v>0</v>
      </c>
      <c r="I3" s="12">
        <v>0</v>
      </c>
      <c r="J3" s="12">
        <f aca="true" t="shared" si="1" ref="J3:J66">H3+I3-G3+F3</f>
        <v>33000</v>
      </c>
      <c r="K3" s="12">
        <v>0</v>
      </c>
      <c r="L3" s="12">
        <v>0</v>
      </c>
      <c r="M3" s="12">
        <f aca="true" t="shared" si="2" ref="M3:M66">K3+L3</f>
        <v>0</v>
      </c>
      <c r="N3" s="12">
        <f aca="true" t="shared" si="3" ref="N3:N66">J3-M3</f>
        <v>33000</v>
      </c>
      <c r="O3" s="7">
        <v>271</v>
      </c>
    </row>
    <row r="4" spans="1:15" ht="11.25" hidden="1" outlineLevel="2">
      <c r="A4" s="6" t="s">
        <v>0</v>
      </c>
      <c r="B4" s="7" t="s">
        <v>5</v>
      </c>
      <c r="C4" s="6" t="s">
        <v>6</v>
      </c>
      <c r="D4" s="12">
        <v>9900</v>
      </c>
      <c r="E4" s="12">
        <v>0</v>
      </c>
      <c r="F4" s="12">
        <f t="shared" si="0"/>
        <v>9900</v>
      </c>
      <c r="G4" s="12">
        <v>0</v>
      </c>
      <c r="H4" s="12">
        <v>0</v>
      </c>
      <c r="I4" s="12">
        <v>0</v>
      </c>
      <c r="J4" s="12">
        <f t="shared" si="1"/>
        <v>9900</v>
      </c>
      <c r="K4" s="12">
        <v>0</v>
      </c>
      <c r="L4" s="12">
        <v>0</v>
      </c>
      <c r="M4" s="12">
        <f t="shared" si="2"/>
        <v>0</v>
      </c>
      <c r="N4" s="12">
        <f t="shared" si="3"/>
        <v>9900</v>
      </c>
      <c r="O4" s="7">
        <v>272</v>
      </c>
    </row>
    <row r="5" spans="1:15" ht="11.25" hidden="1" outlineLevel="2">
      <c r="A5" s="6" t="s">
        <v>0</v>
      </c>
      <c r="B5" s="7" t="s">
        <v>7</v>
      </c>
      <c r="C5" s="6" t="s">
        <v>8</v>
      </c>
      <c r="D5" s="12">
        <v>30149</v>
      </c>
      <c r="E5" s="12">
        <v>-30118.95</v>
      </c>
      <c r="F5" s="12">
        <f t="shared" si="0"/>
        <v>30.049999999999272</v>
      </c>
      <c r="G5" s="12">
        <v>0</v>
      </c>
      <c r="H5" s="12">
        <v>0</v>
      </c>
      <c r="I5" s="12">
        <v>0</v>
      </c>
      <c r="J5" s="12">
        <f t="shared" si="1"/>
        <v>30.049999999999272</v>
      </c>
      <c r="K5" s="12">
        <v>30.05</v>
      </c>
      <c r="L5" s="12">
        <v>0</v>
      </c>
      <c r="M5" s="12">
        <f t="shared" si="2"/>
        <v>30.05</v>
      </c>
      <c r="N5" s="12">
        <f t="shared" si="3"/>
        <v>-7.283063041541027E-13</v>
      </c>
      <c r="O5" s="7">
        <v>280</v>
      </c>
    </row>
    <row r="6" spans="1:15" ht="11.25" hidden="1" outlineLevel="2">
      <c r="A6" s="6" t="s">
        <v>0</v>
      </c>
      <c r="B6" s="7" t="s">
        <v>9</v>
      </c>
      <c r="C6" s="6" t="s">
        <v>10</v>
      </c>
      <c r="D6" s="12">
        <v>75000</v>
      </c>
      <c r="E6" s="12">
        <v>0</v>
      </c>
      <c r="F6" s="12">
        <f t="shared" si="0"/>
        <v>75000</v>
      </c>
      <c r="G6" s="12">
        <v>0</v>
      </c>
      <c r="H6" s="12">
        <v>0</v>
      </c>
      <c r="I6" s="12">
        <v>0</v>
      </c>
      <c r="J6" s="12">
        <f t="shared" si="1"/>
        <v>75000</v>
      </c>
      <c r="K6" s="12">
        <v>75000</v>
      </c>
      <c r="L6" s="12">
        <v>0</v>
      </c>
      <c r="M6" s="12">
        <f t="shared" si="2"/>
        <v>75000</v>
      </c>
      <c r="N6" s="12">
        <f t="shared" si="3"/>
        <v>0</v>
      </c>
      <c r="O6" s="7">
        <v>287</v>
      </c>
    </row>
    <row r="7" spans="1:15" ht="11.25" hidden="1" outlineLevel="2">
      <c r="A7" s="6" t="s">
        <v>0</v>
      </c>
      <c r="B7" s="7" t="s">
        <v>11</v>
      </c>
      <c r="C7" s="6" t="s">
        <v>12</v>
      </c>
      <c r="D7" s="12">
        <v>24855.61</v>
      </c>
      <c r="E7" s="12">
        <v>0</v>
      </c>
      <c r="F7" s="12">
        <f t="shared" si="0"/>
        <v>24855.61</v>
      </c>
      <c r="G7" s="12">
        <v>0</v>
      </c>
      <c r="H7" s="12">
        <v>34000</v>
      </c>
      <c r="I7" s="12">
        <v>0</v>
      </c>
      <c r="J7" s="12">
        <f t="shared" si="1"/>
        <v>58855.61</v>
      </c>
      <c r="K7" s="12">
        <v>3410</v>
      </c>
      <c r="L7" s="12">
        <v>0</v>
      </c>
      <c r="M7" s="12">
        <f t="shared" si="2"/>
        <v>3410</v>
      </c>
      <c r="N7" s="12">
        <f t="shared" si="3"/>
        <v>55445.61</v>
      </c>
      <c r="O7" s="7">
        <v>294</v>
      </c>
    </row>
    <row r="8" spans="1:15" ht="11.25" hidden="1" outlineLevel="2">
      <c r="A8" s="6" t="s">
        <v>0</v>
      </c>
      <c r="B8" s="7" t="s">
        <v>13</v>
      </c>
      <c r="C8" s="6" t="s">
        <v>14</v>
      </c>
      <c r="D8" s="12">
        <v>-3332.89</v>
      </c>
      <c r="E8" s="12">
        <v>-5262.95</v>
      </c>
      <c r="F8" s="12">
        <f t="shared" si="0"/>
        <v>-8595.84</v>
      </c>
      <c r="G8" s="12">
        <v>0</v>
      </c>
      <c r="H8" s="12">
        <v>88836</v>
      </c>
      <c r="I8" s="12">
        <v>0</v>
      </c>
      <c r="J8" s="12">
        <f t="shared" si="1"/>
        <v>80240.16</v>
      </c>
      <c r="K8" s="12">
        <v>69015.86</v>
      </c>
      <c r="L8" s="12">
        <v>0</v>
      </c>
      <c r="M8" s="12">
        <f t="shared" si="2"/>
        <v>69015.86</v>
      </c>
      <c r="N8" s="12">
        <f t="shared" si="3"/>
        <v>11224.300000000003</v>
      </c>
      <c r="O8" s="7">
        <v>295</v>
      </c>
    </row>
    <row r="9" spans="1:15" ht="11.25" hidden="1" outlineLevel="2">
      <c r="A9" s="6" t="s">
        <v>0</v>
      </c>
      <c r="B9" s="7" t="s">
        <v>15</v>
      </c>
      <c r="C9" s="6" t="s">
        <v>16</v>
      </c>
      <c r="D9" s="12">
        <v>-34081.6</v>
      </c>
      <c r="E9" s="12">
        <v>679.33</v>
      </c>
      <c r="F9" s="12">
        <f t="shared" si="0"/>
        <v>-33402.27</v>
      </c>
      <c r="G9" s="12">
        <v>0</v>
      </c>
      <c r="H9" s="12">
        <v>101985</v>
      </c>
      <c r="I9" s="12">
        <v>0</v>
      </c>
      <c r="J9" s="12">
        <f t="shared" si="1"/>
        <v>68582.73000000001</v>
      </c>
      <c r="K9" s="12">
        <v>61966.3</v>
      </c>
      <c r="L9" s="12">
        <v>0</v>
      </c>
      <c r="M9" s="12">
        <f t="shared" si="2"/>
        <v>61966.3</v>
      </c>
      <c r="N9" s="12">
        <f t="shared" si="3"/>
        <v>6616.430000000008</v>
      </c>
      <c r="O9" s="7">
        <v>296</v>
      </c>
    </row>
    <row r="10" spans="1:15" ht="11.25" hidden="1" outlineLevel="2">
      <c r="A10" s="6" t="s">
        <v>0</v>
      </c>
      <c r="B10" s="7" t="s">
        <v>17</v>
      </c>
      <c r="C10" s="6" t="s">
        <v>18</v>
      </c>
      <c r="D10" s="12">
        <v>6570</v>
      </c>
      <c r="E10" s="12">
        <v>-7925.14</v>
      </c>
      <c r="F10" s="12">
        <f t="shared" si="0"/>
        <v>-1355.1400000000003</v>
      </c>
      <c r="G10" s="12">
        <v>0</v>
      </c>
      <c r="H10" s="12">
        <v>19104</v>
      </c>
      <c r="I10" s="12">
        <v>11799</v>
      </c>
      <c r="J10" s="12">
        <f t="shared" si="1"/>
        <v>29547.86</v>
      </c>
      <c r="K10" s="12">
        <v>12152.71</v>
      </c>
      <c r="L10" s="12">
        <v>17395.15</v>
      </c>
      <c r="M10" s="12">
        <f t="shared" si="2"/>
        <v>29547.86</v>
      </c>
      <c r="N10" s="12">
        <f t="shared" si="3"/>
        <v>0</v>
      </c>
      <c r="O10" s="7">
        <v>297</v>
      </c>
    </row>
    <row r="11" spans="1:15" ht="11.25" hidden="1" outlineLevel="2">
      <c r="A11" s="6" t="s">
        <v>0</v>
      </c>
      <c r="B11" s="7" t="s">
        <v>19</v>
      </c>
      <c r="C11" s="6" t="s">
        <v>20</v>
      </c>
      <c r="D11" s="12">
        <v>35399.72</v>
      </c>
      <c r="E11" s="12">
        <v>-538.45</v>
      </c>
      <c r="F11" s="12">
        <f t="shared" si="0"/>
        <v>34861.270000000004</v>
      </c>
      <c r="G11" s="12">
        <v>0</v>
      </c>
      <c r="H11" s="12">
        <v>108000</v>
      </c>
      <c r="I11" s="12">
        <v>0</v>
      </c>
      <c r="J11" s="12">
        <f t="shared" si="1"/>
        <v>142861.27000000002</v>
      </c>
      <c r="K11" s="12">
        <v>127572.56</v>
      </c>
      <c r="L11" s="12">
        <v>0</v>
      </c>
      <c r="M11" s="12">
        <f t="shared" si="2"/>
        <v>127572.56</v>
      </c>
      <c r="N11" s="12">
        <f t="shared" si="3"/>
        <v>15288.710000000021</v>
      </c>
      <c r="O11" s="7">
        <v>299</v>
      </c>
    </row>
    <row r="12" spans="1:15" ht="11.25" hidden="1" outlineLevel="2">
      <c r="A12" s="6" t="s">
        <v>0</v>
      </c>
      <c r="B12" s="7" t="s">
        <v>21</v>
      </c>
      <c r="C12" s="6" t="s">
        <v>22</v>
      </c>
      <c r="D12" s="12">
        <v>-2330.48</v>
      </c>
      <c r="E12" s="12">
        <v>4178.25</v>
      </c>
      <c r="F12" s="12">
        <f t="shared" si="0"/>
        <v>1847.77</v>
      </c>
      <c r="G12" s="12">
        <v>0</v>
      </c>
      <c r="H12" s="12">
        <v>182431</v>
      </c>
      <c r="I12" s="12">
        <v>0</v>
      </c>
      <c r="J12" s="12">
        <f t="shared" si="1"/>
        <v>184278.77</v>
      </c>
      <c r="K12" s="12">
        <v>127799.91</v>
      </c>
      <c r="L12" s="12">
        <v>0</v>
      </c>
      <c r="M12" s="12">
        <f t="shared" si="2"/>
        <v>127799.91</v>
      </c>
      <c r="N12" s="12">
        <f t="shared" si="3"/>
        <v>56478.859999999986</v>
      </c>
      <c r="O12" s="7">
        <v>289</v>
      </c>
    </row>
    <row r="13" spans="1:15" ht="11.25" hidden="1" outlineLevel="2">
      <c r="A13" s="6" t="s">
        <v>0</v>
      </c>
      <c r="B13" s="7" t="s">
        <v>23</v>
      </c>
      <c r="C13" s="6" t="s">
        <v>24</v>
      </c>
      <c r="D13" s="12">
        <v>-108082.55</v>
      </c>
      <c r="E13" s="12">
        <v>219272.67</v>
      </c>
      <c r="F13" s="12">
        <f t="shared" si="0"/>
        <v>111190.12000000001</v>
      </c>
      <c r="G13" s="12">
        <v>0</v>
      </c>
      <c r="H13" s="12">
        <v>66000</v>
      </c>
      <c r="I13" s="12">
        <v>0</v>
      </c>
      <c r="J13" s="12">
        <f t="shared" si="1"/>
        <v>177190.12</v>
      </c>
      <c r="K13" s="12">
        <v>162712.12</v>
      </c>
      <c r="L13" s="12">
        <v>14478</v>
      </c>
      <c r="M13" s="12">
        <f t="shared" si="2"/>
        <v>177190.12</v>
      </c>
      <c r="N13" s="12">
        <f t="shared" si="3"/>
        <v>0</v>
      </c>
      <c r="O13" s="7">
        <v>292</v>
      </c>
    </row>
    <row r="14" spans="1:15" ht="11.25" hidden="1" outlineLevel="2">
      <c r="A14" s="6" t="s">
        <v>0</v>
      </c>
      <c r="B14" s="7" t="s">
        <v>25</v>
      </c>
      <c r="C14" s="6" t="s">
        <v>26</v>
      </c>
      <c r="D14" s="12">
        <v>7868.41</v>
      </c>
      <c r="E14" s="12">
        <v>-5547.73</v>
      </c>
      <c r="F14" s="12">
        <f t="shared" si="0"/>
        <v>2320.6800000000003</v>
      </c>
      <c r="G14" s="12">
        <v>0</v>
      </c>
      <c r="H14" s="12">
        <v>51332</v>
      </c>
      <c r="I14" s="12">
        <v>0</v>
      </c>
      <c r="J14" s="12">
        <f t="shared" si="1"/>
        <v>53652.68</v>
      </c>
      <c r="K14" s="12">
        <v>21818.12</v>
      </c>
      <c r="L14" s="12">
        <v>0</v>
      </c>
      <c r="M14" s="12">
        <f t="shared" si="2"/>
        <v>21818.12</v>
      </c>
      <c r="N14" s="12">
        <f t="shared" si="3"/>
        <v>31834.56</v>
      </c>
      <c r="O14" s="7">
        <v>290</v>
      </c>
    </row>
    <row r="15" spans="1:15" ht="11.25" hidden="1" outlineLevel="2">
      <c r="A15" s="6" t="s">
        <v>0</v>
      </c>
      <c r="B15" s="7" t="s">
        <v>27</v>
      </c>
      <c r="C15" s="6" t="s">
        <v>28</v>
      </c>
      <c r="D15" s="12">
        <v>1067.79</v>
      </c>
      <c r="E15" s="12">
        <v>0</v>
      </c>
      <c r="F15" s="12">
        <f t="shared" si="0"/>
        <v>1067.79</v>
      </c>
      <c r="G15" s="12">
        <v>0</v>
      </c>
      <c r="H15" s="12">
        <v>73943</v>
      </c>
      <c r="I15" s="12">
        <v>0</v>
      </c>
      <c r="J15" s="12">
        <f t="shared" si="1"/>
        <v>75010.79</v>
      </c>
      <c r="K15" s="12">
        <v>67751.17</v>
      </c>
      <c r="L15" s="12">
        <v>0</v>
      </c>
      <c r="M15" s="12">
        <f t="shared" si="2"/>
        <v>67751.17</v>
      </c>
      <c r="N15" s="12">
        <f t="shared" si="3"/>
        <v>7259.619999999995</v>
      </c>
      <c r="O15" s="7">
        <v>291</v>
      </c>
    </row>
    <row r="16" spans="1:15" ht="11.25" hidden="1" outlineLevel="2">
      <c r="A16" s="6" t="s">
        <v>0</v>
      </c>
      <c r="B16" s="7" t="s">
        <v>29</v>
      </c>
      <c r="C16" s="6" t="s">
        <v>30</v>
      </c>
      <c r="D16" s="12">
        <v>15233.73</v>
      </c>
      <c r="E16" s="12">
        <v>2693.42</v>
      </c>
      <c r="F16" s="12">
        <f t="shared" si="0"/>
        <v>17927.15</v>
      </c>
      <c r="G16" s="12">
        <v>0</v>
      </c>
      <c r="H16" s="12">
        <v>9106</v>
      </c>
      <c r="I16" s="12">
        <v>0</v>
      </c>
      <c r="J16" s="12">
        <f t="shared" si="1"/>
        <v>27033.15</v>
      </c>
      <c r="K16" s="12">
        <v>11395.99</v>
      </c>
      <c r="L16" s="12">
        <v>13789.35</v>
      </c>
      <c r="M16" s="12">
        <f t="shared" si="2"/>
        <v>25185.34</v>
      </c>
      <c r="N16" s="12">
        <f t="shared" si="3"/>
        <v>1847.8100000000013</v>
      </c>
      <c r="O16" s="7">
        <v>293</v>
      </c>
    </row>
    <row r="17" spans="1:15" ht="11.25" hidden="1" outlineLevel="2">
      <c r="A17" s="6" t="s">
        <v>0</v>
      </c>
      <c r="B17" s="7" t="s">
        <v>31</v>
      </c>
      <c r="C17" s="6" t="s">
        <v>32</v>
      </c>
      <c r="D17" s="12">
        <v>13633</v>
      </c>
      <c r="E17" s="12">
        <v>0</v>
      </c>
      <c r="F17" s="12">
        <f t="shared" si="0"/>
        <v>13633</v>
      </c>
      <c r="G17" s="12">
        <v>0</v>
      </c>
      <c r="H17" s="12">
        <v>24328</v>
      </c>
      <c r="I17" s="12">
        <v>0</v>
      </c>
      <c r="J17" s="12">
        <f t="shared" si="1"/>
        <v>37961</v>
      </c>
      <c r="K17" s="12">
        <v>6037</v>
      </c>
      <c r="L17" s="12">
        <v>31924</v>
      </c>
      <c r="M17" s="12">
        <f t="shared" si="2"/>
        <v>37961</v>
      </c>
      <c r="N17" s="12">
        <f t="shared" si="3"/>
        <v>0</v>
      </c>
      <c r="O17" s="7">
        <v>305</v>
      </c>
    </row>
    <row r="18" spans="1:15" ht="11.25" hidden="1" outlineLevel="2">
      <c r="A18" s="6" t="s">
        <v>0</v>
      </c>
      <c r="B18" s="7" t="s">
        <v>33</v>
      </c>
      <c r="C18" s="6" t="s">
        <v>34</v>
      </c>
      <c r="D18" s="12">
        <v>15165.66</v>
      </c>
      <c r="E18" s="12">
        <v>76379</v>
      </c>
      <c r="F18" s="12">
        <f t="shared" si="0"/>
        <v>91544.66</v>
      </c>
      <c r="G18" s="12">
        <v>0</v>
      </c>
      <c r="H18" s="12">
        <v>0</v>
      </c>
      <c r="I18" s="12">
        <v>0</v>
      </c>
      <c r="J18" s="12">
        <f t="shared" si="1"/>
        <v>91544.66</v>
      </c>
      <c r="K18" s="12">
        <v>88564.66</v>
      </c>
      <c r="L18" s="12">
        <v>2980</v>
      </c>
      <c r="M18" s="12">
        <f t="shared" si="2"/>
        <v>91544.66</v>
      </c>
      <c r="N18" s="12">
        <f t="shared" si="3"/>
        <v>0</v>
      </c>
      <c r="O18" s="7">
        <v>331</v>
      </c>
    </row>
    <row r="19" spans="1:15" ht="11.25" hidden="1" outlineLevel="2">
      <c r="A19" s="6" t="s">
        <v>0</v>
      </c>
      <c r="B19" s="7" t="s">
        <v>35</v>
      </c>
      <c r="C19" s="6" t="s">
        <v>36</v>
      </c>
      <c r="D19" s="12">
        <v>-9647</v>
      </c>
      <c r="E19" s="12">
        <v>9679.11</v>
      </c>
      <c r="F19" s="12">
        <f t="shared" si="0"/>
        <v>32.11000000000058</v>
      </c>
      <c r="G19" s="12">
        <v>0</v>
      </c>
      <c r="H19" s="12">
        <v>0</v>
      </c>
      <c r="I19" s="12">
        <v>0</v>
      </c>
      <c r="J19" s="12">
        <f t="shared" si="1"/>
        <v>32.11000000000058</v>
      </c>
      <c r="K19" s="12">
        <v>32.11</v>
      </c>
      <c r="L19" s="12">
        <v>0</v>
      </c>
      <c r="M19" s="12">
        <f t="shared" si="2"/>
        <v>32.11</v>
      </c>
      <c r="N19" s="12">
        <f t="shared" si="3"/>
        <v>5.826450433232822E-13</v>
      </c>
      <c r="O19" s="7">
        <v>325</v>
      </c>
    </row>
    <row r="20" spans="1:15" ht="11.25" hidden="1" outlineLevel="2">
      <c r="A20" s="6" t="s">
        <v>0</v>
      </c>
      <c r="B20" s="7" t="s">
        <v>37</v>
      </c>
      <c r="C20" s="6" t="s">
        <v>38</v>
      </c>
      <c r="D20" s="12">
        <v>21915.58</v>
      </c>
      <c r="E20" s="12">
        <v>20102</v>
      </c>
      <c r="F20" s="12">
        <f t="shared" si="0"/>
        <v>42017.58</v>
      </c>
      <c r="G20" s="12">
        <v>0</v>
      </c>
      <c r="H20" s="12">
        <v>0</v>
      </c>
      <c r="I20" s="12">
        <v>0</v>
      </c>
      <c r="J20" s="12">
        <f t="shared" si="1"/>
        <v>42017.58</v>
      </c>
      <c r="K20" s="12">
        <v>29153.58</v>
      </c>
      <c r="L20" s="12">
        <v>12864</v>
      </c>
      <c r="M20" s="12">
        <f t="shared" si="2"/>
        <v>42017.58</v>
      </c>
      <c r="N20" s="12">
        <f t="shared" si="3"/>
        <v>0</v>
      </c>
      <c r="O20" s="7">
        <v>328</v>
      </c>
    </row>
    <row r="21" spans="1:15" ht="11.25" hidden="1" outlineLevel="2">
      <c r="A21" s="6" t="s">
        <v>0</v>
      </c>
      <c r="B21" s="7" t="s">
        <v>39</v>
      </c>
      <c r="C21" s="6" t="s">
        <v>40</v>
      </c>
      <c r="D21" s="12">
        <v>61650.58</v>
      </c>
      <c r="E21" s="12">
        <v>0</v>
      </c>
      <c r="F21" s="12">
        <f t="shared" si="0"/>
        <v>61650.58</v>
      </c>
      <c r="G21" s="12">
        <v>0</v>
      </c>
      <c r="H21" s="12">
        <v>0</v>
      </c>
      <c r="I21" s="12">
        <v>0</v>
      </c>
      <c r="J21" s="12">
        <f t="shared" si="1"/>
        <v>61650.58</v>
      </c>
      <c r="K21" s="12">
        <v>61650.58</v>
      </c>
      <c r="L21" s="12">
        <v>0</v>
      </c>
      <c r="M21" s="12">
        <f t="shared" si="2"/>
        <v>61650.58</v>
      </c>
      <c r="N21" s="12">
        <f t="shared" si="3"/>
        <v>0</v>
      </c>
      <c r="O21" s="7">
        <v>330</v>
      </c>
    </row>
    <row r="22" spans="1:15" ht="11.25" hidden="1" outlineLevel="2">
      <c r="A22" s="6" t="s">
        <v>0</v>
      </c>
      <c r="B22" s="7" t="s">
        <v>41</v>
      </c>
      <c r="C22" s="6" t="s">
        <v>42</v>
      </c>
      <c r="D22" s="12">
        <v>39921.83</v>
      </c>
      <c r="E22" s="12">
        <v>21511.95</v>
      </c>
      <c r="F22" s="12">
        <f t="shared" si="0"/>
        <v>61433.78</v>
      </c>
      <c r="G22" s="12">
        <v>0</v>
      </c>
      <c r="H22" s="12">
        <v>0</v>
      </c>
      <c r="I22" s="12">
        <v>0</v>
      </c>
      <c r="J22" s="12">
        <f t="shared" si="1"/>
        <v>61433.78</v>
      </c>
      <c r="K22" s="12">
        <v>52733.78</v>
      </c>
      <c r="L22" s="12">
        <v>8700</v>
      </c>
      <c r="M22" s="12">
        <f t="shared" si="2"/>
        <v>61433.78</v>
      </c>
      <c r="N22" s="12">
        <f t="shared" si="3"/>
        <v>0</v>
      </c>
      <c r="O22" s="7">
        <v>337</v>
      </c>
    </row>
    <row r="23" spans="1:15" ht="11.25" hidden="1" outlineLevel="2">
      <c r="A23" s="6" t="s">
        <v>0</v>
      </c>
      <c r="B23" s="7" t="s">
        <v>43</v>
      </c>
      <c r="C23" s="6" t="s">
        <v>44</v>
      </c>
      <c r="D23" s="12">
        <v>46000</v>
      </c>
      <c r="E23" s="12">
        <v>0</v>
      </c>
      <c r="F23" s="12">
        <f t="shared" si="0"/>
        <v>46000</v>
      </c>
      <c r="G23" s="12">
        <v>0</v>
      </c>
      <c r="H23" s="12">
        <v>0</v>
      </c>
      <c r="I23" s="12">
        <v>0</v>
      </c>
      <c r="J23" s="12">
        <f t="shared" si="1"/>
        <v>46000</v>
      </c>
      <c r="K23" s="12">
        <v>46000</v>
      </c>
      <c r="L23" s="12">
        <v>0</v>
      </c>
      <c r="M23" s="12">
        <f t="shared" si="2"/>
        <v>46000</v>
      </c>
      <c r="N23" s="12">
        <f t="shared" si="3"/>
        <v>0</v>
      </c>
      <c r="O23" s="7">
        <v>339</v>
      </c>
    </row>
    <row r="24" spans="1:15" ht="11.25" hidden="1" outlineLevel="2">
      <c r="A24" s="6" t="s">
        <v>0</v>
      </c>
      <c r="B24" s="7" t="s">
        <v>45</v>
      </c>
      <c r="C24" s="6" t="s">
        <v>46</v>
      </c>
      <c r="D24" s="12">
        <v>46000</v>
      </c>
      <c r="E24" s="12">
        <v>0</v>
      </c>
      <c r="F24" s="12">
        <f t="shared" si="0"/>
        <v>46000</v>
      </c>
      <c r="G24" s="12">
        <v>0</v>
      </c>
      <c r="H24" s="12">
        <v>0</v>
      </c>
      <c r="I24" s="12">
        <v>0</v>
      </c>
      <c r="J24" s="12">
        <f t="shared" si="1"/>
        <v>46000</v>
      </c>
      <c r="K24" s="12">
        <v>46000</v>
      </c>
      <c r="L24" s="12">
        <v>0</v>
      </c>
      <c r="M24" s="12">
        <f t="shared" si="2"/>
        <v>46000</v>
      </c>
      <c r="N24" s="12">
        <f t="shared" si="3"/>
        <v>0</v>
      </c>
      <c r="O24" s="7">
        <v>340</v>
      </c>
    </row>
    <row r="25" spans="1:15" ht="11.25" hidden="1" outlineLevel="2">
      <c r="A25" s="6" t="s">
        <v>0</v>
      </c>
      <c r="B25" s="7" t="s">
        <v>47</v>
      </c>
      <c r="C25" s="6" t="s">
        <v>48</v>
      </c>
      <c r="D25" s="12">
        <v>46000</v>
      </c>
      <c r="E25" s="12">
        <v>0</v>
      </c>
      <c r="F25" s="12">
        <f t="shared" si="0"/>
        <v>46000</v>
      </c>
      <c r="G25" s="12">
        <v>0</v>
      </c>
      <c r="H25" s="12">
        <v>0</v>
      </c>
      <c r="I25" s="12">
        <v>0</v>
      </c>
      <c r="J25" s="12">
        <f t="shared" si="1"/>
        <v>46000</v>
      </c>
      <c r="K25" s="12">
        <v>46000</v>
      </c>
      <c r="L25" s="12">
        <v>0</v>
      </c>
      <c r="M25" s="12">
        <f t="shared" si="2"/>
        <v>46000</v>
      </c>
      <c r="N25" s="12">
        <f t="shared" si="3"/>
        <v>0</v>
      </c>
      <c r="O25" s="7">
        <v>341</v>
      </c>
    </row>
    <row r="26" spans="1:15" ht="11.25" hidden="1" outlineLevel="2">
      <c r="A26" s="6" t="s">
        <v>0</v>
      </c>
      <c r="B26" s="7" t="s">
        <v>49</v>
      </c>
      <c r="C26" s="6" t="s">
        <v>50</v>
      </c>
      <c r="D26" s="12">
        <v>46000</v>
      </c>
      <c r="E26" s="12">
        <v>0</v>
      </c>
      <c r="F26" s="12">
        <f t="shared" si="0"/>
        <v>46000</v>
      </c>
      <c r="G26" s="12">
        <v>0</v>
      </c>
      <c r="H26" s="12">
        <v>0</v>
      </c>
      <c r="I26" s="12">
        <v>0</v>
      </c>
      <c r="J26" s="12">
        <f t="shared" si="1"/>
        <v>46000</v>
      </c>
      <c r="K26" s="12">
        <v>46000</v>
      </c>
      <c r="L26" s="12">
        <v>0</v>
      </c>
      <c r="M26" s="12">
        <f t="shared" si="2"/>
        <v>46000</v>
      </c>
      <c r="N26" s="12">
        <f t="shared" si="3"/>
        <v>0</v>
      </c>
      <c r="O26" s="7">
        <v>342</v>
      </c>
    </row>
    <row r="27" spans="1:15" ht="11.25" hidden="1" outlineLevel="2">
      <c r="A27" s="6" t="s">
        <v>0</v>
      </c>
      <c r="B27" s="7" t="s">
        <v>51</v>
      </c>
      <c r="C27" s="6" t="s">
        <v>52</v>
      </c>
      <c r="D27" s="12">
        <v>46000</v>
      </c>
      <c r="E27" s="12">
        <v>0</v>
      </c>
      <c r="F27" s="12">
        <f t="shared" si="0"/>
        <v>46000</v>
      </c>
      <c r="G27" s="12">
        <v>0</v>
      </c>
      <c r="H27" s="12">
        <v>0</v>
      </c>
      <c r="I27" s="12">
        <v>0</v>
      </c>
      <c r="J27" s="12">
        <f t="shared" si="1"/>
        <v>46000</v>
      </c>
      <c r="K27" s="12">
        <v>46000</v>
      </c>
      <c r="L27" s="12">
        <v>0</v>
      </c>
      <c r="M27" s="12">
        <f t="shared" si="2"/>
        <v>46000</v>
      </c>
      <c r="N27" s="12">
        <f t="shared" si="3"/>
        <v>0</v>
      </c>
      <c r="O27" s="7">
        <v>343</v>
      </c>
    </row>
    <row r="28" spans="1:15" ht="11.25" hidden="1" outlineLevel="2">
      <c r="A28" s="6" t="s">
        <v>0</v>
      </c>
      <c r="B28" s="7" t="s">
        <v>53</v>
      </c>
      <c r="C28" s="6" t="s">
        <v>54</v>
      </c>
      <c r="D28" s="12">
        <v>46000</v>
      </c>
      <c r="E28" s="12">
        <v>0</v>
      </c>
      <c r="F28" s="12">
        <f t="shared" si="0"/>
        <v>46000</v>
      </c>
      <c r="G28" s="12">
        <v>0</v>
      </c>
      <c r="H28" s="12">
        <v>0</v>
      </c>
      <c r="I28" s="12">
        <v>0</v>
      </c>
      <c r="J28" s="12">
        <f t="shared" si="1"/>
        <v>46000</v>
      </c>
      <c r="K28" s="12">
        <v>46000</v>
      </c>
      <c r="L28" s="12">
        <v>0</v>
      </c>
      <c r="M28" s="12">
        <f t="shared" si="2"/>
        <v>46000</v>
      </c>
      <c r="N28" s="12">
        <f t="shared" si="3"/>
        <v>0</v>
      </c>
      <c r="O28" s="7">
        <v>344</v>
      </c>
    </row>
    <row r="29" spans="1:15" ht="11.25" hidden="1" outlineLevel="2">
      <c r="A29" s="6" t="s">
        <v>0</v>
      </c>
      <c r="B29" s="7" t="s">
        <v>55</v>
      </c>
      <c r="C29" s="6" t="s">
        <v>56</v>
      </c>
      <c r="D29" s="12">
        <v>40000</v>
      </c>
      <c r="E29" s="12">
        <v>0</v>
      </c>
      <c r="F29" s="12">
        <f t="shared" si="0"/>
        <v>40000</v>
      </c>
      <c r="G29" s="12">
        <v>0</v>
      </c>
      <c r="H29" s="12">
        <v>0</v>
      </c>
      <c r="I29" s="12">
        <v>0</v>
      </c>
      <c r="J29" s="12">
        <f t="shared" si="1"/>
        <v>40000</v>
      </c>
      <c r="K29" s="12">
        <v>40000</v>
      </c>
      <c r="L29" s="12">
        <v>0</v>
      </c>
      <c r="M29" s="12">
        <f t="shared" si="2"/>
        <v>40000</v>
      </c>
      <c r="N29" s="12">
        <f t="shared" si="3"/>
        <v>0</v>
      </c>
      <c r="O29" s="7">
        <v>345</v>
      </c>
    </row>
    <row r="30" spans="1:15" ht="11.25" hidden="1" outlineLevel="2">
      <c r="A30" s="6" t="s">
        <v>0</v>
      </c>
      <c r="B30" s="7" t="s">
        <v>57</v>
      </c>
      <c r="C30" s="6" t="s">
        <v>58</v>
      </c>
      <c r="D30" s="12">
        <v>140000</v>
      </c>
      <c r="E30" s="12">
        <v>0</v>
      </c>
      <c r="F30" s="12">
        <f t="shared" si="0"/>
        <v>140000</v>
      </c>
      <c r="G30" s="12">
        <v>0</v>
      </c>
      <c r="H30" s="12">
        <v>0</v>
      </c>
      <c r="I30" s="12">
        <v>0</v>
      </c>
      <c r="J30" s="12">
        <f t="shared" si="1"/>
        <v>140000</v>
      </c>
      <c r="K30" s="12">
        <v>140000</v>
      </c>
      <c r="L30" s="12">
        <v>0</v>
      </c>
      <c r="M30" s="12">
        <f t="shared" si="2"/>
        <v>140000</v>
      </c>
      <c r="N30" s="12">
        <f t="shared" si="3"/>
        <v>0</v>
      </c>
      <c r="O30" s="7">
        <v>349</v>
      </c>
    </row>
    <row r="31" spans="1:15" ht="11.25" hidden="1" outlineLevel="2">
      <c r="A31" s="6" t="s">
        <v>0</v>
      </c>
      <c r="B31" s="7" t="s">
        <v>59</v>
      </c>
      <c r="C31" s="6" t="s">
        <v>60</v>
      </c>
      <c r="D31" s="12">
        <v>140000</v>
      </c>
      <c r="E31" s="12">
        <v>0</v>
      </c>
      <c r="F31" s="12">
        <f t="shared" si="0"/>
        <v>140000</v>
      </c>
      <c r="G31" s="12">
        <v>0</v>
      </c>
      <c r="H31" s="12">
        <v>0</v>
      </c>
      <c r="I31" s="12">
        <v>0</v>
      </c>
      <c r="J31" s="12">
        <f t="shared" si="1"/>
        <v>140000</v>
      </c>
      <c r="K31" s="12">
        <v>140000</v>
      </c>
      <c r="L31" s="12">
        <v>0</v>
      </c>
      <c r="M31" s="12">
        <f t="shared" si="2"/>
        <v>140000</v>
      </c>
      <c r="N31" s="12">
        <f t="shared" si="3"/>
        <v>0</v>
      </c>
      <c r="O31" s="7">
        <v>350</v>
      </c>
    </row>
    <row r="32" spans="1:15" ht="11.25" hidden="1" outlineLevel="2">
      <c r="A32" s="6" t="s">
        <v>0</v>
      </c>
      <c r="B32" s="7" t="s">
        <v>61</v>
      </c>
      <c r="C32" s="6" t="s">
        <v>62</v>
      </c>
      <c r="D32" s="12">
        <v>140000</v>
      </c>
      <c r="E32" s="12">
        <v>0</v>
      </c>
      <c r="F32" s="12">
        <f t="shared" si="0"/>
        <v>140000</v>
      </c>
      <c r="G32" s="12">
        <v>0</v>
      </c>
      <c r="H32" s="12">
        <v>0</v>
      </c>
      <c r="I32" s="12">
        <v>0</v>
      </c>
      <c r="J32" s="12">
        <f t="shared" si="1"/>
        <v>140000</v>
      </c>
      <c r="K32" s="12">
        <v>140000</v>
      </c>
      <c r="L32" s="12">
        <v>0</v>
      </c>
      <c r="M32" s="12">
        <f t="shared" si="2"/>
        <v>140000</v>
      </c>
      <c r="N32" s="12">
        <f t="shared" si="3"/>
        <v>0</v>
      </c>
      <c r="O32" s="7">
        <v>351</v>
      </c>
    </row>
    <row r="33" spans="1:15" ht="11.25" hidden="1" outlineLevel="2">
      <c r="A33" s="6" t="s">
        <v>0</v>
      </c>
      <c r="B33" s="7" t="s">
        <v>63</v>
      </c>
      <c r="C33" s="6" t="s">
        <v>64</v>
      </c>
      <c r="D33" s="12">
        <v>161000</v>
      </c>
      <c r="E33" s="12">
        <v>0</v>
      </c>
      <c r="F33" s="12">
        <f t="shared" si="0"/>
        <v>161000</v>
      </c>
      <c r="G33" s="12">
        <v>0</v>
      </c>
      <c r="H33" s="12">
        <v>0</v>
      </c>
      <c r="I33" s="12">
        <v>0</v>
      </c>
      <c r="J33" s="12">
        <f t="shared" si="1"/>
        <v>161000</v>
      </c>
      <c r="K33" s="12">
        <v>161000</v>
      </c>
      <c r="L33" s="12">
        <v>0</v>
      </c>
      <c r="M33" s="12">
        <f t="shared" si="2"/>
        <v>161000</v>
      </c>
      <c r="N33" s="12">
        <f t="shared" si="3"/>
        <v>0</v>
      </c>
      <c r="O33" s="7">
        <v>352</v>
      </c>
    </row>
    <row r="34" spans="1:15" ht="11.25" hidden="1" outlineLevel="2">
      <c r="A34" s="6" t="s">
        <v>0</v>
      </c>
      <c r="B34" s="7" t="s">
        <v>65</v>
      </c>
      <c r="C34" s="6" t="s">
        <v>66</v>
      </c>
      <c r="D34" s="12">
        <v>80000</v>
      </c>
      <c r="E34" s="12">
        <v>0</v>
      </c>
      <c r="F34" s="12">
        <f t="shared" si="0"/>
        <v>80000</v>
      </c>
      <c r="G34" s="12">
        <v>0</v>
      </c>
      <c r="H34" s="12">
        <v>0</v>
      </c>
      <c r="I34" s="12">
        <v>0</v>
      </c>
      <c r="J34" s="12">
        <f t="shared" si="1"/>
        <v>80000</v>
      </c>
      <c r="K34" s="12">
        <v>80000</v>
      </c>
      <c r="L34" s="12">
        <v>0</v>
      </c>
      <c r="M34" s="12">
        <f t="shared" si="2"/>
        <v>80000</v>
      </c>
      <c r="N34" s="12">
        <f t="shared" si="3"/>
        <v>0</v>
      </c>
      <c r="O34" s="7">
        <v>348</v>
      </c>
    </row>
    <row r="35" spans="1:15" ht="11.25" hidden="1" outlineLevel="2">
      <c r="A35" s="6" t="s">
        <v>0</v>
      </c>
      <c r="B35" s="7" t="s">
        <v>67</v>
      </c>
      <c r="C35" s="6" t="s">
        <v>68</v>
      </c>
      <c r="D35" s="12">
        <v>265392.03</v>
      </c>
      <c r="E35" s="12">
        <v>69893</v>
      </c>
      <c r="F35" s="12">
        <f t="shared" si="0"/>
        <v>335285.03</v>
      </c>
      <c r="G35" s="12">
        <v>0</v>
      </c>
      <c r="H35" s="12">
        <v>0</v>
      </c>
      <c r="I35" s="12">
        <v>0</v>
      </c>
      <c r="J35" s="12">
        <f t="shared" si="1"/>
        <v>335285.03</v>
      </c>
      <c r="K35" s="12">
        <v>284090.65</v>
      </c>
      <c r="L35" s="12">
        <v>51194.38</v>
      </c>
      <c r="M35" s="12">
        <f t="shared" si="2"/>
        <v>335285.03</v>
      </c>
      <c r="N35" s="12">
        <f t="shared" si="3"/>
        <v>0</v>
      </c>
      <c r="O35" s="7">
        <v>360</v>
      </c>
    </row>
    <row r="36" spans="1:15" ht="11.25" hidden="1" outlineLevel="2">
      <c r="A36" s="6" t="s">
        <v>0</v>
      </c>
      <c r="B36" s="7" t="s">
        <v>69</v>
      </c>
      <c r="C36" s="6" t="s">
        <v>70</v>
      </c>
      <c r="D36" s="12">
        <v>160000</v>
      </c>
      <c r="E36" s="12">
        <v>0</v>
      </c>
      <c r="F36" s="12">
        <f t="shared" si="0"/>
        <v>160000</v>
      </c>
      <c r="G36" s="12">
        <v>0</v>
      </c>
      <c r="H36" s="12">
        <v>0</v>
      </c>
      <c r="I36" s="12">
        <v>0</v>
      </c>
      <c r="J36" s="12">
        <f t="shared" si="1"/>
        <v>160000</v>
      </c>
      <c r="K36" s="12">
        <v>160000</v>
      </c>
      <c r="L36" s="12">
        <v>0</v>
      </c>
      <c r="M36" s="12">
        <f t="shared" si="2"/>
        <v>160000</v>
      </c>
      <c r="N36" s="12">
        <f t="shared" si="3"/>
        <v>0</v>
      </c>
      <c r="O36" s="7">
        <v>361</v>
      </c>
    </row>
    <row r="37" spans="1:15" ht="11.25" hidden="1" outlineLevel="2">
      <c r="A37" s="6" t="s">
        <v>0</v>
      </c>
      <c r="B37" s="7" t="s">
        <v>71</v>
      </c>
      <c r="C37" s="6" t="s">
        <v>72</v>
      </c>
      <c r="D37" s="12">
        <v>780000</v>
      </c>
      <c r="E37" s="12">
        <v>1835856.7</v>
      </c>
      <c r="F37" s="12">
        <f t="shared" si="0"/>
        <v>2615856.7</v>
      </c>
      <c r="G37" s="12">
        <v>0</v>
      </c>
      <c r="H37" s="12">
        <v>0</v>
      </c>
      <c r="I37" s="12">
        <v>0</v>
      </c>
      <c r="J37" s="12">
        <f t="shared" si="1"/>
        <v>2615856.7</v>
      </c>
      <c r="K37" s="12">
        <v>409164.6</v>
      </c>
      <c r="L37" s="12">
        <v>2206691.61</v>
      </c>
      <c r="M37" s="12">
        <f t="shared" si="2"/>
        <v>2615856.21</v>
      </c>
      <c r="N37" s="12">
        <f t="shared" si="3"/>
        <v>0.4900000002235174</v>
      </c>
      <c r="O37" s="7">
        <v>364</v>
      </c>
    </row>
    <row r="38" spans="1:15" ht="11.25" hidden="1" outlineLevel="2">
      <c r="A38" s="6" t="s">
        <v>0</v>
      </c>
      <c r="B38" s="7" t="s">
        <v>73</v>
      </c>
      <c r="C38" s="6" t="s">
        <v>74</v>
      </c>
      <c r="D38" s="12">
        <v>22000</v>
      </c>
      <c r="E38" s="12">
        <v>19500</v>
      </c>
      <c r="F38" s="12">
        <f t="shared" si="0"/>
        <v>41500</v>
      </c>
      <c r="G38" s="12">
        <v>0</v>
      </c>
      <c r="H38" s="12">
        <v>0</v>
      </c>
      <c r="I38" s="12">
        <v>0</v>
      </c>
      <c r="J38" s="12">
        <f t="shared" si="1"/>
        <v>41500</v>
      </c>
      <c r="K38" s="12">
        <v>34658.32</v>
      </c>
      <c r="L38" s="12">
        <v>6841.57</v>
      </c>
      <c r="M38" s="12">
        <f t="shared" si="2"/>
        <v>41499.89</v>
      </c>
      <c r="N38" s="12">
        <f t="shared" si="3"/>
        <v>0.11000000000058208</v>
      </c>
      <c r="O38" s="7">
        <v>365</v>
      </c>
    </row>
    <row r="39" spans="1:15" ht="11.25" hidden="1" outlineLevel="2">
      <c r="A39" s="6" t="s">
        <v>0</v>
      </c>
      <c r="B39" s="7" t="s">
        <v>75</v>
      </c>
      <c r="C39" s="6" t="s">
        <v>76</v>
      </c>
      <c r="D39" s="12">
        <v>43500</v>
      </c>
      <c r="E39" s="12">
        <v>0</v>
      </c>
      <c r="F39" s="12">
        <f t="shared" si="0"/>
        <v>43500</v>
      </c>
      <c r="G39" s="12">
        <v>0</v>
      </c>
      <c r="H39" s="12">
        <v>0</v>
      </c>
      <c r="I39" s="12">
        <v>0</v>
      </c>
      <c r="J39" s="12">
        <f t="shared" si="1"/>
        <v>43500</v>
      </c>
      <c r="K39" s="12">
        <v>30342.93</v>
      </c>
      <c r="L39" s="12">
        <v>11485</v>
      </c>
      <c r="M39" s="12">
        <f t="shared" si="2"/>
        <v>41827.93</v>
      </c>
      <c r="N39" s="12">
        <f t="shared" si="3"/>
        <v>1672.0699999999997</v>
      </c>
      <c r="O39" s="7">
        <v>366</v>
      </c>
    </row>
    <row r="40" spans="1:15" ht="11.25" hidden="1" outlineLevel="2">
      <c r="A40" s="6" t="s">
        <v>0</v>
      </c>
      <c r="B40" s="7" t="s">
        <v>77</v>
      </c>
      <c r="C40" s="6" t="s">
        <v>78</v>
      </c>
      <c r="D40" s="12">
        <v>43500</v>
      </c>
      <c r="E40" s="12">
        <v>0</v>
      </c>
      <c r="F40" s="12">
        <f t="shared" si="0"/>
        <v>43500</v>
      </c>
      <c r="G40" s="12">
        <v>0</v>
      </c>
      <c r="H40" s="12">
        <v>0</v>
      </c>
      <c r="I40" s="12">
        <v>0</v>
      </c>
      <c r="J40" s="12">
        <f t="shared" si="1"/>
        <v>43500</v>
      </c>
      <c r="K40" s="12">
        <v>43500</v>
      </c>
      <c r="L40" s="12">
        <v>0</v>
      </c>
      <c r="M40" s="12">
        <f t="shared" si="2"/>
        <v>43500</v>
      </c>
      <c r="N40" s="12">
        <f t="shared" si="3"/>
        <v>0</v>
      </c>
      <c r="O40" s="7">
        <v>367</v>
      </c>
    </row>
    <row r="41" spans="1:15" ht="11.25" hidden="1" outlineLevel="2">
      <c r="A41" s="6" t="s">
        <v>0</v>
      </c>
      <c r="B41" s="7" t="s">
        <v>79</v>
      </c>
      <c r="C41" s="6" t="s">
        <v>80</v>
      </c>
      <c r="D41" s="12">
        <v>8000</v>
      </c>
      <c r="E41" s="12">
        <v>35000</v>
      </c>
      <c r="F41" s="12">
        <f t="shared" si="0"/>
        <v>43000</v>
      </c>
      <c r="G41" s="12">
        <v>0</v>
      </c>
      <c r="H41" s="12">
        <v>0</v>
      </c>
      <c r="I41" s="12">
        <v>0</v>
      </c>
      <c r="J41" s="12">
        <f t="shared" si="1"/>
        <v>43000</v>
      </c>
      <c r="K41" s="12">
        <v>1233.11</v>
      </c>
      <c r="L41" s="12">
        <v>41580</v>
      </c>
      <c r="M41" s="12">
        <f t="shared" si="2"/>
        <v>42813.11</v>
      </c>
      <c r="N41" s="12">
        <f t="shared" si="3"/>
        <v>186.88999999999942</v>
      </c>
      <c r="O41" s="7">
        <v>368</v>
      </c>
    </row>
    <row r="42" spans="1:15" ht="11.25" hidden="1" outlineLevel="2">
      <c r="A42" s="6" t="s">
        <v>0</v>
      </c>
      <c r="B42" s="7" t="s">
        <v>81</v>
      </c>
      <c r="C42" s="6" t="s">
        <v>82</v>
      </c>
      <c r="D42" s="12">
        <v>23500</v>
      </c>
      <c r="E42" s="12">
        <v>20000</v>
      </c>
      <c r="F42" s="12">
        <f t="shared" si="0"/>
        <v>43500</v>
      </c>
      <c r="G42" s="12">
        <v>0</v>
      </c>
      <c r="H42" s="12">
        <v>0</v>
      </c>
      <c r="I42" s="12">
        <v>0</v>
      </c>
      <c r="J42" s="12">
        <f t="shared" si="1"/>
        <v>43500</v>
      </c>
      <c r="K42" s="12">
        <f>15658.02-5277.89</f>
        <v>10380.130000000001</v>
      </c>
      <c r="L42" s="12">
        <v>25277.89</v>
      </c>
      <c r="M42" s="12">
        <f t="shared" si="2"/>
        <v>35658.020000000004</v>
      </c>
      <c r="N42" s="12">
        <f t="shared" si="3"/>
        <v>7841.979999999996</v>
      </c>
      <c r="O42" s="7">
        <v>369</v>
      </c>
    </row>
    <row r="43" spans="1:15" ht="11.25" hidden="1" outlineLevel="2">
      <c r="A43" s="6" t="s">
        <v>0</v>
      </c>
      <c r="B43" s="7" t="s">
        <v>83</v>
      </c>
      <c r="C43" s="6" t="s">
        <v>84</v>
      </c>
      <c r="D43" s="12">
        <v>36500</v>
      </c>
      <c r="E43" s="12">
        <v>7000</v>
      </c>
      <c r="F43" s="12">
        <f t="shared" si="0"/>
        <v>43500</v>
      </c>
      <c r="G43" s="12">
        <v>0</v>
      </c>
      <c r="H43" s="12">
        <v>0</v>
      </c>
      <c r="I43" s="12">
        <v>0</v>
      </c>
      <c r="J43" s="12">
        <f t="shared" si="1"/>
        <v>43500</v>
      </c>
      <c r="K43" s="12">
        <v>19705.44</v>
      </c>
      <c r="L43" s="12">
        <v>21795.51</v>
      </c>
      <c r="M43" s="12">
        <f t="shared" si="2"/>
        <v>41500.95</v>
      </c>
      <c r="N43" s="12">
        <f t="shared" si="3"/>
        <v>1999.050000000003</v>
      </c>
      <c r="O43" s="7">
        <v>370</v>
      </c>
    </row>
    <row r="44" spans="1:15" ht="11.25" hidden="1" outlineLevel="2">
      <c r="A44" s="6" t="s">
        <v>0</v>
      </c>
      <c r="B44" s="7" t="s">
        <v>85</v>
      </c>
      <c r="C44" s="6" t="s">
        <v>86</v>
      </c>
      <c r="D44" s="12">
        <v>0</v>
      </c>
      <c r="E44" s="12">
        <v>0</v>
      </c>
      <c r="F44" s="12">
        <f t="shared" si="0"/>
        <v>0</v>
      </c>
      <c r="G44" s="12">
        <v>0</v>
      </c>
      <c r="H44" s="12">
        <v>1000000</v>
      </c>
      <c r="I44" s="12">
        <v>0</v>
      </c>
      <c r="J44" s="12">
        <f t="shared" si="1"/>
        <v>1000000</v>
      </c>
      <c r="K44" s="12">
        <v>1000000</v>
      </c>
      <c r="L44" s="12">
        <v>0</v>
      </c>
      <c r="M44" s="12">
        <f t="shared" si="2"/>
        <v>1000000</v>
      </c>
      <c r="N44" s="12">
        <f t="shared" si="3"/>
        <v>0</v>
      </c>
      <c r="O44" s="7">
        <v>377</v>
      </c>
    </row>
    <row r="45" spans="1:15" ht="11.25" hidden="1" outlineLevel="2">
      <c r="A45" s="6" t="s">
        <v>0</v>
      </c>
      <c r="B45" s="7" t="s">
        <v>87</v>
      </c>
      <c r="C45" s="6" t="s">
        <v>88</v>
      </c>
      <c r="D45" s="12">
        <v>0</v>
      </c>
      <c r="E45" s="12">
        <v>0</v>
      </c>
      <c r="F45" s="12">
        <f t="shared" si="0"/>
        <v>0</v>
      </c>
      <c r="G45" s="12">
        <v>0</v>
      </c>
      <c r="H45" s="12">
        <v>240000</v>
      </c>
      <c r="I45" s="12">
        <v>0</v>
      </c>
      <c r="J45" s="12">
        <f t="shared" si="1"/>
        <v>240000</v>
      </c>
      <c r="K45" s="12">
        <v>240000</v>
      </c>
      <c r="L45" s="12">
        <v>0</v>
      </c>
      <c r="M45" s="12">
        <f t="shared" si="2"/>
        <v>240000</v>
      </c>
      <c r="N45" s="12">
        <f t="shared" si="3"/>
        <v>0</v>
      </c>
      <c r="O45" s="7">
        <v>388</v>
      </c>
    </row>
    <row r="46" spans="1:15" ht="11.25" hidden="1" outlineLevel="2">
      <c r="A46" s="6" t="s">
        <v>0</v>
      </c>
      <c r="B46" s="7" t="s">
        <v>89</v>
      </c>
      <c r="C46" s="6" t="s">
        <v>90</v>
      </c>
      <c r="D46" s="12">
        <v>0</v>
      </c>
      <c r="E46" s="12">
        <v>0</v>
      </c>
      <c r="F46" s="12">
        <f t="shared" si="0"/>
        <v>0</v>
      </c>
      <c r="G46" s="12">
        <v>0</v>
      </c>
      <c r="H46" s="12">
        <v>240000</v>
      </c>
      <c r="I46" s="12">
        <v>0</v>
      </c>
      <c r="J46" s="12">
        <f t="shared" si="1"/>
        <v>240000</v>
      </c>
      <c r="K46" s="12">
        <v>240000</v>
      </c>
      <c r="L46" s="12">
        <v>0</v>
      </c>
      <c r="M46" s="12">
        <f t="shared" si="2"/>
        <v>240000</v>
      </c>
      <c r="N46" s="12">
        <f t="shared" si="3"/>
        <v>0</v>
      </c>
      <c r="O46" s="7">
        <v>389</v>
      </c>
    </row>
    <row r="47" spans="1:15" ht="11.25" hidden="1" outlineLevel="2">
      <c r="A47" s="6" t="s">
        <v>0</v>
      </c>
      <c r="B47" s="7" t="s">
        <v>91</v>
      </c>
      <c r="C47" s="6" t="s">
        <v>92</v>
      </c>
      <c r="D47" s="12">
        <v>0</v>
      </c>
      <c r="E47" s="12">
        <v>0</v>
      </c>
      <c r="F47" s="12">
        <f t="shared" si="0"/>
        <v>0</v>
      </c>
      <c r="G47" s="12">
        <v>0</v>
      </c>
      <c r="H47" s="12">
        <v>276000</v>
      </c>
      <c r="I47" s="12">
        <v>0</v>
      </c>
      <c r="J47" s="12">
        <f t="shared" si="1"/>
        <v>276000</v>
      </c>
      <c r="K47" s="12">
        <v>276000</v>
      </c>
      <c r="L47" s="12">
        <v>0</v>
      </c>
      <c r="M47" s="12">
        <f t="shared" si="2"/>
        <v>276000</v>
      </c>
      <c r="N47" s="12">
        <f t="shared" si="3"/>
        <v>0</v>
      </c>
      <c r="O47" s="7">
        <v>390</v>
      </c>
    </row>
    <row r="48" spans="1:15" ht="11.25" hidden="1" outlineLevel="2">
      <c r="A48" s="6" t="s">
        <v>0</v>
      </c>
      <c r="B48" s="7" t="s">
        <v>93</v>
      </c>
      <c r="C48" s="6" t="s">
        <v>94</v>
      </c>
      <c r="D48" s="12">
        <v>0</v>
      </c>
      <c r="E48" s="12">
        <v>0</v>
      </c>
      <c r="F48" s="12">
        <f t="shared" si="0"/>
        <v>0</v>
      </c>
      <c r="G48" s="12">
        <v>0</v>
      </c>
      <c r="H48" s="12">
        <v>160000</v>
      </c>
      <c r="I48" s="12">
        <v>0</v>
      </c>
      <c r="J48" s="12">
        <f t="shared" si="1"/>
        <v>160000</v>
      </c>
      <c r="K48" s="12">
        <v>160000</v>
      </c>
      <c r="L48" s="12">
        <v>0</v>
      </c>
      <c r="M48" s="12">
        <f t="shared" si="2"/>
        <v>160000</v>
      </c>
      <c r="N48" s="12">
        <f t="shared" si="3"/>
        <v>0</v>
      </c>
      <c r="O48" s="7">
        <v>391</v>
      </c>
    </row>
    <row r="49" spans="1:15" ht="11.25" hidden="1" outlineLevel="2">
      <c r="A49" s="6" t="s">
        <v>0</v>
      </c>
      <c r="B49" s="7" t="s">
        <v>95</v>
      </c>
      <c r="C49" s="6" t="s">
        <v>96</v>
      </c>
      <c r="D49" s="12">
        <v>0</v>
      </c>
      <c r="E49" s="12">
        <v>0</v>
      </c>
      <c r="F49" s="12">
        <f t="shared" si="0"/>
        <v>0</v>
      </c>
      <c r="G49" s="12">
        <v>0</v>
      </c>
      <c r="H49" s="12">
        <v>40000</v>
      </c>
      <c r="I49" s="12">
        <v>0</v>
      </c>
      <c r="J49" s="12">
        <f t="shared" si="1"/>
        <v>40000</v>
      </c>
      <c r="K49" s="12">
        <v>40000</v>
      </c>
      <c r="L49" s="12">
        <v>0</v>
      </c>
      <c r="M49" s="12">
        <f t="shared" si="2"/>
        <v>40000</v>
      </c>
      <c r="N49" s="12">
        <f t="shared" si="3"/>
        <v>0</v>
      </c>
      <c r="O49" s="7">
        <v>392</v>
      </c>
    </row>
    <row r="50" spans="1:15" ht="11.25" hidden="1" outlineLevel="2">
      <c r="A50" s="6" t="s">
        <v>0</v>
      </c>
      <c r="B50" s="7" t="s">
        <v>97</v>
      </c>
      <c r="C50" s="6" t="s">
        <v>98</v>
      </c>
      <c r="D50" s="12">
        <v>0</v>
      </c>
      <c r="E50" s="12">
        <v>0</v>
      </c>
      <c r="F50" s="12">
        <f t="shared" si="0"/>
        <v>0</v>
      </c>
      <c r="G50" s="12">
        <v>0</v>
      </c>
      <c r="H50" s="12">
        <v>240000</v>
      </c>
      <c r="I50" s="12">
        <v>0</v>
      </c>
      <c r="J50" s="12">
        <f t="shared" si="1"/>
        <v>240000</v>
      </c>
      <c r="K50" s="12">
        <v>200000</v>
      </c>
      <c r="L50" s="12">
        <v>0</v>
      </c>
      <c r="M50" s="12">
        <f t="shared" si="2"/>
        <v>200000</v>
      </c>
      <c r="N50" s="12">
        <f t="shared" si="3"/>
        <v>40000</v>
      </c>
      <c r="O50" s="7">
        <v>393</v>
      </c>
    </row>
    <row r="51" spans="1:15" ht="11.25" hidden="1" outlineLevel="2">
      <c r="A51" s="6" t="s">
        <v>0</v>
      </c>
      <c r="B51" s="7" t="s">
        <v>99</v>
      </c>
      <c r="C51" s="6" t="s">
        <v>100</v>
      </c>
      <c r="D51" s="12">
        <v>0</v>
      </c>
      <c r="E51" s="12">
        <v>0</v>
      </c>
      <c r="F51" s="12">
        <f t="shared" si="0"/>
        <v>0</v>
      </c>
      <c r="G51" s="12">
        <v>0</v>
      </c>
      <c r="H51" s="12">
        <v>240000</v>
      </c>
      <c r="I51" s="12">
        <v>0</v>
      </c>
      <c r="J51" s="12">
        <f t="shared" si="1"/>
        <v>240000</v>
      </c>
      <c r="K51" s="12">
        <v>200000</v>
      </c>
      <c r="L51" s="12">
        <v>0</v>
      </c>
      <c r="M51" s="12">
        <f t="shared" si="2"/>
        <v>200000</v>
      </c>
      <c r="N51" s="12">
        <f t="shared" si="3"/>
        <v>40000</v>
      </c>
      <c r="O51" s="7">
        <v>394</v>
      </c>
    </row>
    <row r="52" spans="1:15" ht="11.25" hidden="1" outlineLevel="2">
      <c r="A52" s="6" t="s">
        <v>0</v>
      </c>
      <c r="B52" s="7" t="s">
        <v>101</v>
      </c>
      <c r="C52" s="6" t="s">
        <v>102</v>
      </c>
      <c r="D52" s="12">
        <v>0</v>
      </c>
      <c r="E52" s="12">
        <v>0</v>
      </c>
      <c r="F52" s="12">
        <f t="shared" si="0"/>
        <v>0</v>
      </c>
      <c r="G52" s="12">
        <v>0</v>
      </c>
      <c r="H52" s="12">
        <v>276000</v>
      </c>
      <c r="I52" s="12">
        <v>0</v>
      </c>
      <c r="J52" s="12">
        <f t="shared" si="1"/>
        <v>276000</v>
      </c>
      <c r="K52" s="12">
        <v>276000</v>
      </c>
      <c r="L52" s="12">
        <v>0</v>
      </c>
      <c r="M52" s="12">
        <f t="shared" si="2"/>
        <v>276000</v>
      </c>
      <c r="N52" s="12">
        <f t="shared" si="3"/>
        <v>0</v>
      </c>
      <c r="O52" s="7">
        <v>395</v>
      </c>
    </row>
    <row r="53" spans="1:15" ht="11.25" hidden="1" outlineLevel="2">
      <c r="A53" s="6" t="s">
        <v>0</v>
      </c>
      <c r="B53" s="7" t="s">
        <v>103</v>
      </c>
      <c r="C53" s="6" t="s">
        <v>104</v>
      </c>
      <c r="D53" s="12">
        <v>0</v>
      </c>
      <c r="E53" s="12">
        <v>0</v>
      </c>
      <c r="F53" s="12">
        <f t="shared" si="0"/>
        <v>0</v>
      </c>
      <c r="G53" s="12">
        <v>0</v>
      </c>
      <c r="H53" s="12">
        <v>391707</v>
      </c>
      <c r="I53" s="12">
        <v>29126</v>
      </c>
      <c r="J53" s="12">
        <f t="shared" si="1"/>
        <v>420833</v>
      </c>
      <c r="K53" s="12">
        <v>391707</v>
      </c>
      <c r="L53" s="12">
        <v>28796</v>
      </c>
      <c r="M53" s="12">
        <f t="shared" si="2"/>
        <v>420503</v>
      </c>
      <c r="N53" s="12">
        <f t="shared" si="3"/>
        <v>330</v>
      </c>
      <c r="O53" s="7">
        <v>399</v>
      </c>
    </row>
    <row r="54" spans="1:15" ht="11.25" hidden="1" outlineLevel="2">
      <c r="A54" s="6" t="s">
        <v>0</v>
      </c>
      <c r="B54" s="7" t="s">
        <v>105</v>
      </c>
      <c r="C54" s="6" t="s">
        <v>106</v>
      </c>
      <c r="D54" s="12">
        <v>0</v>
      </c>
      <c r="E54" s="12">
        <v>0</v>
      </c>
      <c r="F54" s="12">
        <f t="shared" si="0"/>
        <v>0</v>
      </c>
      <c r="G54" s="12">
        <v>0</v>
      </c>
      <c r="H54" s="12">
        <v>382847</v>
      </c>
      <c r="I54" s="12">
        <v>35906</v>
      </c>
      <c r="J54" s="12">
        <f t="shared" si="1"/>
        <v>418753</v>
      </c>
      <c r="K54" s="12">
        <v>399609.03</v>
      </c>
      <c r="L54" s="12">
        <v>18860</v>
      </c>
      <c r="M54" s="12">
        <f t="shared" si="2"/>
        <v>418469.03</v>
      </c>
      <c r="N54" s="12">
        <f t="shared" si="3"/>
        <v>283.96999999997206</v>
      </c>
      <c r="O54" s="7">
        <v>398</v>
      </c>
    </row>
    <row r="55" spans="1:15" ht="11.25" hidden="1" outlineLevel="2">
      <c r="A55" s="6" t="s">
        <v>0</v>
      </c>
      <c r="B55" s="7" t="s">
        <v>107</v>
      </c>
      <c r="C55" s="6" t="s">
        <v>108</v>
      </c>
      <c r="D55" s="12">
        <v>0</v>
      </c>
      <c r="E55" s="12">
        <v>0</v>
      </c>
      <c r="F55" s="12">
        <f t="shared" si="0"/>
        <v>0</v>
      </c>
      <c r="G55" s="12">
        <v>0</v>
      </c>
      <c r="H55" s="12">
        <v>379480</v>
      </c>
      <c r="I55" s="12">
        <v>53422</v>
      </c>
      <c r="J55" s="12">
        <f t="shared" si="1"/>
        <v>432902</v>
      </c>
      <c r="K55" s="12">
        <v>397658.64</v>
      </c>
      <c r="L55" s="12">
        <v>20796.64</v>
      </c>
      <c r="M55" s="12">
        <f t="shared" si="2"/>
        <v>418455.28</v>
      </c>
      <c r="N55" s="12">
        <f t="shared" si="3"/>
        <v>14446.719999999972</v>
      </c>
      <c r="O55" s="7">
        <v>400</v>
      </c>
    </row>
    <row r="56" spans="1:15" ht="11.25" hidden="1" outlineLevel="2">
      <c r="A56" s="6" t="s">
        <v>0</v>
      </c>
      <c r="B56" s="7" t="s">
        <v>109</v>
      </c>
      <c r="C56" s="6" t="s">
        <v>110</v>
      </c>
      <c r="D56" s="12">
        <v>0</v>
      </c>
      <c r="E56" s="12">
        <v>0</v>
      </c>
      <c r="F56" s="12">
        <f t="shared" si="0"/>
        <v>0</v>
      </c>
      <c r="G56" s="12">
        <v>0</v>
      </c>
      <c r="H56" s="12">
        <v>400000</v>
      </c>
      <c r="I56" s="12">
        <v>0</v>
      </c>
      <c r="J56" s="12">
        <f t="shared" si="1"/>
        <v>400000</v>
      </c>
      <c r="K56" s="12">
        <v>400000</v>
      </c>
      <c r="L56" s="12">
        <v>0</v>
      </c>
      <c r="M56" s="12">
        <f t="shared" si="2"/>
        <v>400000</v>
      </c>
      <c r="N56" s="12">
        <f t="shared" si="3"/>
        <v>0</v>
      </c>
      <c r="O56" s="7">
        <v>378</v>
      </c>
    </row>
    <row r="57" spans="1:15" ht="11.25" hidden="1" outlineLevel="2">
      <c r="A57" s="6" t="s">
        <v>0</v>
      </c>
      <c r="B57" s="7" t="s">
        <v>111</v>
      </c>
      <c r="C57" s="6" t="s">
        <v>112</v>
      </c>
      <c r="D57" s="12">
        <v>0</v>
      </c>
      <c r="E57" s="12">
        <v>0</v>
      </c>
      <c r="F57" s="12">
        <f t="shared" si="0"/>
        <v>0</v>
      </c>
      <c r="G57" s="12">
        <v>0</v>
      </c>
      <c r="H57" s="12">
        <v>15000</v>
      </c>
      <c r="I57" s="12">
        <v>135000</v>
      </c>
      <c r="J57" s="12">
        <f t="shared" si="1"/>
        <v>150000</v>
      </c>
      <c r="K57" s="12">
        <v>1725</v>
      </c>
      <c r="L57" s="12">
        <v>148275</v>
      </c>
      <c r="M57" s="12">
        <f t="shared" si="2"/>
        <v>150000</v>
      </c>
      <c r="N57" s="12">
        <f t="shared" si="3"/>
        <v>0</v>
      </c>
      <c r="O57" s="7">
        <v>396</v>
      </c>
    </row>
    <row r="58" spans="1:15" ht="11.25" hidden="1" outlineLevel="2">
      <c r="A58" s="6" t="s">
        <v>0</v>
      </c>
      <c r="B58" s="7" t="s">
        <v>113</v>
      </c>
      <c r="C58" s="6" t="s">
        <v>114</v>
      </c>
      <c r="D58" s="12">
        <v>0</v>
      </c>
      <c r="E58" s="12">
        <v>0</v>
      </c>
      <c r="F58" s="12">
        <f t="shared" si="0"/>
        <v>0</v>
      </c>
      <c r="G58" s="12">
        <v>0</v>
      </c>
      <c r="H58" s="12">
        <v>157143</v>
      </c>
      <c r="I58" s="12">
        <v>0</v>
      </c>
      <c r="J58" s="12">
        <f t="shared" si="1"/>
        <v>157143</v>
      </c>
      <c r="K58" s="12">
        <v>35292.13</v>
      </c>
      <c r="L58" s="12">
        <v>0</v>
      </c>
      <c r="M58" s="12">
        <f t="shared" si="2"/>
        <v>35292.13</v>
      </c>
      <c r="N58" s="12">
        <f t="shared" si="3"/>
        <v>121850.87</v>
      </c>
      <c r="O58" s="7">
        <v>407</v>
      </c>
    </row>
    <row r="59" spans="1:15" ht="11.25" hidden="1" outlineLevel="2">
      <c r="A59" s="6" t="s">
        <v>0</v>
      </c>
      <c r="B59" s="7" t="s">
        <v>115</v>
      </c>
      <c r="C59" s="6" t="s">
        <v>116</v>
      </c>
      <c r="D59" s="12">
        <v>0</v>
      </c>
      <c r="E59" s="12">
        <v>0</v>
      </c>
      <c r="F59" s="12">
        <f t="shared" si="0"/>
        <v>0</v>
      </c>
      <c r="G59" s="12">
        <v>0</v>
      </c>
      <c r="H59" s="12">
        <v>168000</v>
      </c>
      <c r="I59" s="12">
        <v>0</v>
      </c>
      <c r="J59" s="12">
        <f t="shared" si="1"/>
        <v>168000</v>
      </c>
      <c r="K59" s="12">
        <v>120000</v>
      </c>
      <c r="L59" s="12">
        <v>0</v>
      </c>
      <c r="M59" s="12">
        <f t="shared" si="2"/>
        <v>120000</v>
      </c>
      <c r="N59" s="12">
        <f t="shared" si="3"/>
        <v>48000</v>
      </c>
      <c r="O59" s="7">
        <v>411</v>
      </c>
    </row>
    <row r="60" spans="1:15" ht="11.25" hidden="1" outlineLevel="2">
      <c r="A60" s="6" t="s">
        <v>0</v>
      </c>
      <c r="B60" s="7" t="s">
        <v>117</v>
      </c>
      <c r="C60" s="6" t="s">
        <v>118</v>
      </c>
      <c r="D60" s="12">
        <v>0</v>
      </c>
      <c r="E60" s="12">
        <v>0</v>
      </c>
      <c r="F60" s="12">
        <f t="shared" si="0"/>
        <v>0</v>
      </c>
      <c r="G60" s="12">
        <v>0</v>
      </c>
      <c r="H60" s="12">
        <v>168000</v>
      </c>
      <c r="I60" s="12">
        <v>0</v>
      </c>
      <c r="J60" s="12">
        <f t="shared" si="1"/>
        <v>168000</v>
      </c>
      <c r="K60" s="12">
        <v>100000</v>
      </c>
      <c r="L60" s="12">
        <v>0</v>
      </c>
      <c r="M60" s="12">
        <f t="shared" si="2"/>
        <v>100000</v>
      </c>
      <c r="N60" s="12">
        <f t="shared" si="3"/>
        <v>68000</v>
      </c>
      <c r="O60" s="7">
        <v>412</v>
      </c>
    </row>
    <row r="61" spans="1:15" ht="11.25" hidden="1" outlineLevel="2">
      <c r="A61" s="6" t="s">
        <v>0</v>
      </c>
      <c r="B61" s="7" t="s">
        <v>119</v>
      </c>
      <c r="C61" s="6" t="s">
        <v>120</v>
      </c>
      <c r="D61" s="12">
        <v>0</v>
      </c>
      <c r="E61" s="12">
        <v>0</v>
      </c>
      <c r="F61" s="12">
        <f t="shared" si="0"/>
        <v>0</v>
      </c>
      <c r="G61" s="12">
        <v>0</v>
      </c>
      <c r="H61" s="12">
        <v>105419.2</v>
      </c>
      <c r="I61" s="12">
        <v>0</v>
      </c>
      <c r="J61" s="12">
        <f t="shared" si="1"/>
        <v>105419.2</v>
      </c>
      <c r="K61" s="12">
        <f>59968.8-38822.1</f>
        <v>21146.700000000004</v>
      </c>
      <c r="L61" s="12">
        <v>7458.41</v>
      </c>
      <c r="M61" s="12">
        <f t="shared" si="2"/>
        <v>28605.110000000004</v>
      </c>
      <c r="N61" s="12">
        <f t="shared" si="3"/>
        <v>76814.09</v>
      </c>
      <c r="O61" s="7">
        <v>416</v>
      </c>
    </row>
    <row r="62" spans="1:15" ht="11.25" hidden="1" outlineLevel="2">
      <c r="A62" s="6" t="s">
        <v>0</v>
      </c>
      <c r="B62" s="7" t="s">
        <v>121</v>
      </c>
      <c r="C62" s="6" t="s">
        <v>122</v>
      </c>
      <c r="D62" s="12">
        <v>0</v>
      </c>
      <c r="E62" s="12">
        <v>0</v>
      </c>
      <c r="F62" s="12">
        <f t="shared" si="0"/>
        <v>0</v>
      </c>
      <c r="G62" s="12">
        <v>0</v>
      </c>
      <c r="H62" s="12">
        <v>3824508</v>
      </c>
      <c r="I62" s="12">
        <v>0</v>
      </c>
      <c r="J62" s="12">
        <f t="shared" si="1"/>
        <v>3824508</v>
      </c>
      <c r="K62" s="12">
        <f>3115639.17-3423.53</f>
        <v>3112215.64</v>
      </c>
      <c r="L62" s="12">
        <v>0</v>
      </c>
      <c r="M62" s="12">
        <f t="shared" si="2"/>
        <v>3112215.64</v>
      </c>
      <c r="N62" s="12">
        <f t="shared" si="3"/>
        <v>712292.3599999999</v>
      </c>
      <c r="O62" s="7">
        <v>415</v>
      </c>
    </row>
    <row r="63" spans="1:15" ht="11.25" hidden="1" outlineLevel="2">
      <c r="A63" s="6" t="s">
        <v>0</v>
      </c>
      <c r="B63" s="7" t="s">
        <v>123</v>
      </c>
      <c r="C63" s="6" t="s">
        <v>124</v>
      </c>
      <c r="D63" s="12">
        <v>0</v>
      </c>
      <c r="E63" s="12">
        <v>0</v>
      </c>
      <c r="F63" s="12">
        <f t="shared" si="0"/>
        <v>0</v>
      </c>
      <c r="G63" s="12">
        <v>0</v>
      </c>
      <c r="H63" s="12">
        <v>104400</v>
      </c>
      <c r="I63" s="12">
        <v>0</v>
      </c>
      <c r="J63" s="12">
        <f t="shared" si="1"/>
        <v>104400</v>
      </c>
      <c r="K63" s="12">
        <v>0</v>
      </c>
      <c r="L63" s="12">
        <v>0</v>
      </c>
      <c r="M63" s="12">
        <f t="shared" si="2"/>
        <v>0</v>
      </c>
      <c r="N63" s="12">
        <f t="shared" si="3"/>
        <v>104400</v>
      </c>
      <c r="O63" s="7">
        <v>417</v>
      </c>
    </row>
    <row r="64" spans="1:15" ht="11.25" hidden="1" outlineLevel="2">
      <c r="A64" s="6" t="s">
        <v>0</v>
      </c>
      <c r="B64" s="7" t="s">
        <v>125</v>
      </c>
      <c r="C64" s="6" t="s">
        <v>126</v>
      </c>
      <c r="D64" s="12">
        <v>0</v>
      </c>
      <c r="E64" s="12">
        <v>0</v>
      </c>
      <c r="F64" s="12">
        <f t="shared" si="0"/>
        <v>0</v>
      </c>
      <c r="G64" s="12">
        <v>0</v>
      </c>
      <c r="H64" s="12">
        <v>385028</v>
      </c>
      <c r="I64" s="12">
        <v>64972</v>
      </c>
      <c r="J64" s="12">
        <f t="shared" si="1"/>
        <v>450000</v>
      </c>
      <c r="K64" s="12">
        <v>171432</v>
      </c>
      <c r="L64" s="12">
        <v>0</v>
      </c>
      <c r="M64" s="12">
        <f t="shared" si="2"/>
        <v>171432</v>
      </c>
      <c r="N64" s="12">
        <f t="shared" si="3"/>
        <v>278568</v>
      </c>
      <c r="O64" s="7">
        <v>418</v>
      </c>
    </row>
    <row r="65" spans="1:15" ht="11.25" hidden="1" outlineLevel="2">
      <c r="A65" s="6" t="s">
        <v>0</v>
      </c>
      <c r="B65" s="7" t="s">
        <v>127</v>
      </c>
      <c r="C65" s="6" t="s">
        <v>128</v>
      </c>
      <c r="D65" s="12">
        <v>0</v>
      </c>
      <c r="E65" s="12">
        <v>0</v>
      </c>
      <c r="F65" s="12">
        <f t="shared" si="0"/>
        <v>0</v>
      </c>
      <c r="G65" s="12">
        <v>0</v>
      </c>
      <c r="H65" s="12">
        <v>408912</v>
      </c>
      <c r="I65" s="12">
        <v>41088</v>
      </c>
      <c r="J65" s="12">
        <f t="shared" si="1"/>
        <v>450000</v>
      </c>
      <c r="K65" s="12">
        <v>28572</v>
      </c>
      <c r="L65" s="12">
        <v>0</v>
      </c>
      <c r="M65" s="12">
        <f t="shared" si="2"/>
        <v>28572</v>
      </c>
      <c r="N65" s="12">
        <f t="shared" si="3"/>
        <v>421428</v>
      </c>
      <c r="O65" s="7">
        <v>419</v>
      </c>
    </row>
    <row r="66" spans="1:15" ht="11.25" hidden="1" outlineLevel="2">
      <c r="A66" s="6" t="s">
        <v>0</v>
      </c>
      <c r="B66" s="7" t="s">
        <v>129</v>
      </c>
      <c r="C66" s="6" t="s">
        <v>130</v>
      </c>
      <c r="D66" s="12">
        <v>0</v>
      </c>
      <c r="E66" s="12">
        <v>0</v>
      </c>
      <c r="F66" s="12">
        <f t="shared" si="0"/>
        <v>0</v>
      </c>
      <c r="G66" s="12">
        <v>0</v>
      </c>
      <c r="H66" s="12">
        <v>387884</v>
      </c>
      <c r="I66" s="12">
        <v>62116</v>
      </c>
      <c r="J66" s="12">
        <f t="shared" si="1"/>
        <v>450000</v>
      </c>
      <c r="K66" s="12">
        <v>85716</v>
      </c>
      <c r="L66" s="12">
        <v>0</v>
      </c>
      <c r="M66" s="12">
        <f t="shared" si="2"/>
        <v>85716</v>
      </c>
      <c r="N66" s="12">
        <f t="shared" si="3"/>
        <v>364284</v>
      </c>
      <c r="O66" s="7">
        <v>420</v>
      </c>
    </row>
    <row r="67" spans="1:15" ht="11.25" hidden="1" outlineLevel="1">
      <c r="A67" s="8" t="s">
        <v>299</v>
      </c>
      <c r="B67" s="7"/>
      <c r="C67" s="6"/>
      <c r="D67" s="14">
        <f aca="true" t="shared" si="4" ref="D67:N67">SUBTOTAL(9,D2:D66)</f>
        <v>2593248.04</v>
      </c>
      <c r="E67" s="14">
        <f t="shared" si="4"/>
        <v>2292352.21</v>
      </c>
      <c r="F67" s="14">
        <f t="shared" si="4"/>
        <v>4885600.25</v>
      </c>
      <c r="G67" s="14">
        <f t="shared" si="4"/>
        <v>0</v>
      </c>
      <c r="H67" s="14">
        <f t="shared" si="4"/>
        <v>10749393.2</v>
      </c>
      <c r="I67" s="14">
        <f t="shared" si="4"/>
        <v>433429</v>
      </c>
      <c r="J67" s="14">
        <f t="shared" si="4"/>
        <v>16068422.45</v>
      </c>
      <c r="K67" s="14">
        <f t="shared" si="4"/>
        <v>10845945.82</v>
      </c>
      <c r="L67" s="14">
        <f t="shared" si="4"/>
        <v>2691182.51</v>
      </c>
      <c r="M67" s="14">
        <f t="shared" si="4"/>
        <v>13537128.33</v>
      </c>
      <c r="N67" s="14">
        <f t="shared" si="4"/>
        <v>2531294.12</v>
      </c>
      <c r="O67" s="7"/>
    </row>
    <row r="68" spans="1:15" ht="11.25" hidden="1" outlineLevel="2">
      <c r="A68" s="6" t="s">
        <v>131</v>
      </c>
      <c r="B68" s="7" t="s">
        <v>132</v>
      </c>
      <c r="C68" s="6" t="s">
        <v>133</v>
      </c>
      <c r="D68" s="12">
        <v>0</v>
      </c>
      <c r="E68" s="12">
        <v>20.16</v>
      </c>
      <c r="F68" s="12">
        <f aca="true" t="shared" si="5" ref="F68:F132">D68+E68</f>
        <v>20.16</v>
      </c>
      <c r="G68" s="12">
        <v>0</v>
      </c>
      <c r="H68" s="12">
        <v>0</v>
      </c>
      <c r="I68" s="12">
        <v>0</v>
      </c>
      <c r="J68" s="12">
        <f aca="true" t="shared" si="6" ref="J68:J132">H68+I68-G68+F68</f>
        <v>20.16</v>
      </c>
      <c r="K68" s="12">
        <v>0</v>
      </c>
      <c r="L68" s="12">
        <v>0</v>
      </c>
      <c r="M68" s="12">
        <f aca="true" t="shared" si="7" ref="M68:M132">K68+L68</f>
        <v>0</v>
      </c>
      <c r="N68" s="12">
        <f aca="true" t="shared" si="8" ref="N68:N132">J68-M68</f>
        <v>20.16</v>
      </c>
      <c r="O68" s="7">
        <v>196</v>
      </c>
    </row>
    <row r="69" spans="1:15" ht="11.25" hidden="1" outlineLevel="2">
      <c r="A69" s="6" t="s">
        <v>131</v>
      </c>
      <c r="B69" s="7" t="s">
        <v>134</v>
      </c>
      <c r="C69" s="6" t="s">
        <v>135</v>
      </c>
      <c r="D69" s="12">
        <v>-27.73</v>
      </c>
      <c r="E69" s="12">
        <v>0</v>
      </c>
      <c r="F69" s="12">
        <f t="shared" si="5"/>
        <v>-27.73</v>
      </c>
      <c r="G69" s="12">
        <v>0</v>
      </c>
      <c r="H69" s="12">
        <v>0</v>
      </c>
      <c r="I69" s="12">
        <v>0</v>
      </c>
      <c r="J69" s="12">
        <f t="shared" si="6"/>
        <v>-27.73</v>
      </c>
      <c r="K69" s="12">
        <v>0</v>
      </c>
      <c r="L69" s="12">
        <v>0</v>
      </c>
      <c r="M69" s="12">
        <f t="shared" si="7"/>
        <v>0</v>
      </c>
      <c r="N69" s="12">
        <f t="shared" si="8"/>
        <v>-27.73</v>
      </c>
      <c r="O69" s="7">
        <v>198</v>
      </c>
    </row>
    <row r="70" spans="1:15" ht="11.25" hidden="1" outlineLevel="2">
      <c r="A70" s="6" t="s">
        <v>131</v>
      </c>
      <c r="B70" s="7" t="s">
        <v>136</v>
      </c>
      <c r="C70" s="6" t="s">
        <v>137</v>
      </c>
      <c r="D70" s="12">
        <v>0.2</v>
      </c>
      <c r="E70" s="12">
        <v>0</v>
      </c>
      <c r="F70" s="12">
        <f t="shared" si="5"/>
        <v>0.2</v>
      </c>
      <c r="G70" s="12">
        <v>0</v>
      </c>
      <c r="H70" s="12">
        <v>0</v>
      </c>
      <c r="I70" s="12">
        <v>0</v>
      </c>
      <c r="J70" s="12">
        <f t="shared" si="6"/>
        <v>0.2</v>
      </c>
      <c r="K70" s="12">
        <v>0</v>
      </c>
      <c r="L70" s="12">
        <v>0</v>
      </c>
      <c r="M70" s="12">
        <f t="shared" si="7"/>
        <v>0</v>
      </c>
      <c r="N70" s="12">
        <f t="shared" si="8"/>
        <v>0.2</v>
      </c>
      <c r="O70" s="7">
        <v>200</v>
      </c>
    </row>
    <row r="71" spans="1:15" ht="11.25" hidden="1" outlineLevel="2">
      <c r="A71" s="6" t="s">
        <v>131</v>
      </c>
      <c r="B71" s="7" t="s">
        <v>138</v>
      </c>
      <c r="C71" s="6" t="s">
        <v>139</v>
      </c>
      <c r="D71" s="12">
        <v>-657.59</v>
      </c>
      <c r="E71" s="12">
        <v>0</v>
      </c>
      <c r="F71" s="12">
        <f t="shared" si="5"/>
        <v>-657.59</v>
      </c>
      <c r="G71" s="12">
        <v>0</v>
      </c>
      <c r="H71" s="12">
        <v>0</v>
      </c>
      <c r="I71" s="12">
        <v>0</v>
      </c>
      <c r="J71" s="12">
        <f t="shared" si="6"/>
        <v>-657.59</v>
      </c>
      <c r="K71" s="12">
        <v>-657.59</v>
      </c>
      <c r="L71" s="12">
        <v>0</v>
      </c>
      <c r="M71" s="12">
        <f t="shared" si="7"/>
        <v>-657.59</v>
      </c>
      <c r="N71" s="12">
        <f t="shared" si="8"/>
        <v>0</v>
      </c>
      <c r="O71" s="7">
        <v>235</v>
      </c>
    </row>
    <row r="72" spans="1:15" ht="11.25" hidden="1" outlineLevel="2">
      <c r="A72" s="6" t="s">
        <v>131</v>
      </c>
      <c r="B72" s="7" t="s">
        <v>140</v>
      </c>
      <c r="C72" s="6" t="s">
        <v>141</v>
      </c>
      <c r="D72" s="12">
        <v>0</v>
      </c>
      <c r="E72" s="12">
        <v>0</v>
      </c>
      <c r="F72" s="12">
        <f t="shared" si="5"/>
        <v>0</v>
      </c>
      <c r="G72" s="12">
        <v>0</v>
      </c>
      <c r="H72" s="12">
        <v>0</v>
      </c>
      <c r="I72" s="12">
        <v>0</v>
      </c>
      <c r="J72" s="12">
        <f t="shared" si="6"/>
        <v>0</v>
      </c>
      <c r="K72" s="12">
        <v>0</v>
      </c>
      <c r="L72" s="12">
        <v>0</v>
      </c>
      <c r="M72" s="12">
        <f t="shared" si="7"/>
        <v>0</v>
      </c>
      <c r="N72" s="12">
        <f t="shared" si="8"/>
        <v>0</v>
      </c>
      <c r="O72" s="7">
        <v>238</v>
      </c>
    </row>
    <row r="73" spans="1:15" ht="11.25" hidden="1" outlineLevel="2">
      <c r="A73" s="6" t="s">
        <v>131</v>
      </c>
      <c r="B73" s="7" t="s">
        <v>142</v>
      </c>
      <c r="C73" s="6" t="s">
        <v>143</v>
      </c>
      <c r="D73" s="12">
        <v>225591.56</v>
      </c>
      <c r="E73" s="12">
        <v>-22165.12</v>
      </c>
      <c r="F73" s="12">
        <f t="shared" si="5"/>
        <v>203426.44</v>
      </c>
      <c r="G73" s="12">
        <v>0</v>
      </c>
      <c r="H73" s="12">
        <v>0</v>
      </c>
      <c r="I73" s="12">
        <v>0</v>
      </c>
      <c r="J73" s="12">
        <f t="shared" si="6"/>
        <v>203426.44</v>
      </c>
      <c r="K73" s="12">
        <v>203426.44</v>
      </c>
      <c r="L73" s="12">
        <v>0</v>
      </c>
      <c r="M73" s="12">
        <f t="shared" si="7"/>
        <v>203426.44</v>
      </c>
      <c r="N73" s="12">
        <f t="shared" si="8"/>
        <v>0</v>
      </c>
      <c r="O73" s="7">
        <v>230</v>
      </c>
    </row>
    <row r="74" spans="1:15" ht="11.25" hidden="1" outlineLevel="2">
      <c r="A74" s="6" t="s">
        <v>131</v>
      </c>
      <c r="B74" s="7" t="s">
        <v>144</v>
      </c>
      <c r="C74" s="6" t="s">
        <v>145</v>
      </c>
      <c r="D74" s="12">
        <v>67231.04</v>
      </c>
      <c r="E74" s="12">
        <v>0</v>
      </c>
      <c r="F74" s="12">
        <f t="shared" si="5"/>
        <v>67231.04</v>
      </c>
      <c r="G74" s="12">
        <v>0</v>
      </c>
      <c r="H74" s="12">
        <v>0</v>
      </c>
      <c r="I74" s="12">
        <v>0</v>
      </c>
      <c r="J74" s="12">
        <f t="shared" si="6"/>
        <v>67231.04</v>
      </c>
      <c r="K74" s="12">
        <v>67231.04</v>
      </c>
      <c r="L74" s="12">
        <v>0</v>
      </c>
      <c r="M74" s="12">
        <f t="shared" si="7"/>
        <v>67231.04</v>
      </c>
      <c r="N74" s="12">
        <f t="shared" si="8"/>
        <v>0</v>
      </c>
      <c r="O74" s="7">
        <v>231</v>
      </c>
    </row>
    <row r="75" spans="1:15" ht="11.25" hidden="1" outlineLevel="2">
      <c r="A75" s="6" t="s">
        <v>131</v>
      </c>
      <c r="B75" s="7" t="s">
        <v>146</v>
      </c>
      <c r="C75" s="6" t="s">
        <v>147</v>
      </c>
      <c r="D75" s="12">
        <v>0.01</v>
      </c>
      <c r="E75" s="12">
        <v>0</v>
      </c>
      <c r="F75" s="12">
        <f t="shared" si="5"/>
        <v>0.01</v>
      </c>
      <c r="G75" s="12">
        <v>0</v>
      </c>
      <c r="H75" s="12">
        <v>0</v>
      </c>
      <c r="I75" s="12">
        <v>0</v>
      </c>
      <c r="J75" s="12">
        <f t="shared" si="6"/>
        <v>0.01</v>
      </c>
      <c r="K75" s="12">
        <v>0</v>
      </c>
      <c r="L75" s="12">
        <v>0</v>
      </c>
      <c r="M75" s="12">
        <f t="shared" si="7"/>
        <v>0</v>
      </c>
      <c r="N75" s="12">
        <f t="shared" si="8"/>
        <v>0.01</v>
      </c>
      <c r="O75" s="7">
        <v>232</v>
      </c>
    </row>
    <row r="76" spans="1:15" ht="11.25" hidden="1" outlineLevel="2">
      <c r="A76" s="6" t="s">
        <v>131</v>
      </c>
      <c r="B76" s="7" t="s">
        <v>148</v>
      </c>
      <c r="C76" s="6" t="s">
        <v>149</v>
      </c>
      <c r="D76" s="12">
        <v>23808.4</v>
      </c>
      <c r="E76" s="12">
        <v>0</v>
      </c>
      <c r="F76" s="12">
        <f t="shared" si="5"/>
        <v>23808.4</v>
      </c>
      <c r="G76" s="12">
        <v>0</v>
      </c>
      <c r="H76" s="12">
        <v>0</v>
      </c>
      <c r="I76" s="12">
        <v>0</v>
      </c>
      <c r="J76" s="12">
        <f t="shared" si="6"/>
        <v>23808.4</v>
      </c>
      <c r="K76" s="12">
        <v>23808.4</v>
      </c>
      <c r="L76" s="12">
        <v>0</v>
      </c>
      <c r="M76" s="12">
        <f t="shared" si="7"/>
        <v>23808.4</v>
      </c>
      <c r="N76" s="12">
        <f t="shared" si="8"/>
        <v>0</v>
      </c>
      <c r="O76" s="7">
        <v>262</v>
      </c>
    </row>
    <row r="77" spans="1:15" ht="11.25" hidden="1" outlineLevel="2">
      <c r="A77" s="6" t="s">
        <v>131</v>
      </c>
      <c r="B77" s="7" t="s">
        <v>150</v>
      </c>
      <c r="C77" s="6" t="s">
        <v>151</v>
      </c>
      <c r="D77" s="12">
        <v>88488.94</v>
      </c>
      <c r="E77" s="12">
        <v>-12692.81</v>
      </c>
      <c r="F77" s="12">
        <f t="shared" si="5"/>
        <v>75796.13</v>
      </c>
      <c r="G77" s="12">
        <v>0</v>
      </c>
      <c r="H77" s="12">
        <v>136551</v>
      </c>
      <c r="I77" s="12">
        <v>0</v>
      </c>
      <c r="J77" s="12">
        <f t="shared" si="6"/>
        <v>212347.13</v>
      </c>
      <c r="K77" s="12">
        <v>132210.51</v>
      </c>
      <c r="L77" s="12">
        <v>0</v>
      </c>
      <c r="M77" s="12">
        <f t="shared" si="7"/>
        <v>132210.51</v>
      </c>
      <c r="N77" s="12">
        <f t="shared" si="8"/>
        <v>80136.62</v>
      </c>
      <c r="O77" s="7">
        <v>273</v>
      </c>
    </row>
    <row r="78" spans="1:15" ht="11.25" hidden="1" outlineLevel="2">
      <c r="A78" s="6" t="s">
        <v>131</v>
      </c>
      <c r="B78" s="7" t="s">
        <v>152</v>
      </c>
      <c r="C78" s="6" t="s">
        <v>153</v>
      </c>
      <c r="D78" s="12">
        <v>1425.65</v>
      </c>
      <c r="E78" s="12">
        <v>0</v>
      </c>
      <c r="F78" s="12">
        <f t="shared" si="5"/>
        <v>1425.65</v>
      </c>
      <c r="G78" s="12">
        <v>0</v>
      </c>
      <c r="H78" s="12">
        <v>103781</v>
      </c>
      <c r="I78" s="12">
        <v>0</v>
      </c>
      <c r="J78" s="12">
        <f t="shared" si="6"/>
        <v>105206.65</v>
      </c>
      <c r="K78" s="12">
        <v>82797.3</v>
      </c>
      <c r="L78" s="12">
        <v>0</v>
      </c>
      <c r="M78" s="12">
        <f t="shared" si="7"/>
        <v>82797.3</v>
      </c>
      <c r="N78" s="12">
        <f t="shared" si="8"/>
        <v>22409.34999999999</v>
      </c>
      <c r="O78" s="7">
        <v>274</v>
      </c>
    </row>
    <row r="79" spans="1:15" ht="11.25" hidden="1" outlineLevel="2">
      <c r="A79" s="6" t="s">
        <v>131</v>
      </c>
      <c r="B79" s="7" t="s">
        <v>154</v>
      </c>
      <c r="C79" s="6" t="s">
        <v>155</v>
      </c>
      <c r="D79" s="12">
        <v>44397.41</v>
      </c>
      <c r="E79" s="12">
        <v>40239.41</v>
      </c>
      <c r="F79" s="12">
        <f t="shared" si="5"/>
        <v>84636.82</v>
      </c>
      <c r="G79" s="12">
        <v>0</v>
      </c>
      <c r="H79" s="12">
        <v>569200</v>
      </c>
      <c r="I79" s="12">
        <v>0</v>
      </c>
      <c r="J79" s="12">
        <f t="shared" si="6"/>
        <v>653836.8200000001</v>
      </c>
      <c r="K79" s="12">
        <v>284442.06</v>
      </c>
      <c r="L79" s="12">
        <v>0</v>
      </c>
      <c r="M79" s="12">
        <f t="shared" si="7"/>
        <v>284442.06</v>
      </c>
      <c r="N79" s="12">
        <f t="shared" si="8"/>
        <v>369394.76000000007</v>
      </c>
      <c r="O79" s="7">
        <v>275</v>
      </c>
    </row>
    <row r="80" spans="1:15" ht="11.25" hidden="1" outlineLevel="2">
      <c r="A80" s="6" t="s">
        <v>131</v>
      </c>
      <c r="B80" s="7" t="s">
        <v>156</v>
      </c>
      <c r="C80" s="6" t="s">
        <v>157</v>
      </c>
      <c r="D80" s="12">
        <v>-4371.93</v>
      </c>
      <c r="E80" s="12">
        <v>0</v>
      </c>
      <c r="F80" s="12">
        <f t="shared" si="5"/>
        <v>-4371.93</v>
      </c>
      <c r="G80" s="12">
        <v>0</v>
      </c>
      <c r="H80" s="12">
        <v>50625</v>
      </c>
      <c r="I80" s="12">
        <v>0</v>
      </c>
      <c r="J80" s="12">
        <f t="shared" si="6"/>
        <v>46253.07</v>
      </c>
      <c r="K80" s="12">
        <v>38184.83</v>
      </c>
      <c r="L80" s="12">
        <v>0</v>
      </c>
      <c r="M80" s="12">
        <f t="shared" si="7"/>
        <v>38184.83</v>
      </c>
      <c r="N80" s="12">
        <f t="shared" si="8"/>
        <v>8068.239999999998</v>
      </c>
      <c r="O80" s="7">
        <v>276</v>
      </c>
    </row>
    <row r="81" spans="1:15" ht="11.25" hidden="1" outlineLevel="2">
      <c r="A81" s="6" t="s">
        <v>131</v>
      </c>
      <c r="B81" s="7" t="s">
        <v>158</v>
      </c>
      <c r="C81" s="6" t="s">
        <v>159</v>
      </c>
      <c r="D81" s="12">
        <v>133258.19</v>
      </c>
      <c r="E81" s="12">
        <v>-146135.02</v>
      </c>
      <c r="F81" s="12">
        <f t="shared" si="5"/>
        <v>-12876.829999999987</v>
      </c>
      <c r="G81" s="12">
        <v>0</v>
      </c>
      <c r="H81" s="12">
        <v>147634</v>
      </c>
      <c r="I81" s="12">
        <v>0</v>
      </c>
      <c r="J81" s="12">
        <f t="shared" si="6"/>
        <v>134757.17</v>
      </c>
      <c r="K81" s="12">
        <v>134757.17</v>
      </c>
      <c r="L81" s="12">
        <v>0</v>
      </c>
      <c r="M81" s="12">
        <f t="shared" si="7"/>
        <v>134757.17</v>
      </c>
      <c r="N81" s="12">
        <f t="shared" si="8"/>
        <v>0</v>
      </c>
      <c r="O81" s="7">
        <v>268</v>
      </c>
    </row>
    <row r="82" spans="1:15" ht="11.25" hidden="1" outlineLevel="2">
      <c r="A82" s="6" t="s">
        <v>131</v>
      </c>
      <c r="B82" s="7" t="s">
        <v>160</v>
      </c>
      <c r="C82" s="6" t="s">
        <v>161</v>
      </c>
      <c r="D82" s="12">
        <v>5734.94</v>
      </c>
      <c r="E82" s="12">
        <v>0</v>
      </c>
      <c r="F82" s="12">
        <f t="shared" si="5"/>
        <v>5734.94</v>
      </c>
      <c r="G82" s="12">
        <v>0</v>
      </c>
      <c r="H82" s="12">
        <v>125380</v>
      </c>
      <c r="I82" s="12">
        <v>0</v>
      </c>
      <c r="J82" s="12">
        <f t="shared" si="6"/>
        <v>131114.94</v>
      </c>
      <c r="K82" s="12">
        <v>32127.93</v>
      </c>
      <c r="L82" s="12">
        <v>0</v>
      </c>
      <c r="M82" s="12">
        <f t="shared" si="7"/>
        <v>32127.93</v>
      </c>
      <c r="N82" s="12">
        <f t="shared" si="8"/>
        <v>98987.01000000001</v>
      </c>
      <c r="O82" s="7">
        <v>267</v>
      </c>
    </row>
    <row r="83" spans="1:15" ht="11.25" hidden="1" outlineLevel="2">
      <c r="A83" s="6" t="s">
        <v>131</v>
      </c>
      <c r="B83" s="7" t="s">
        <v>162</v>
      </c>
      <c r="C83" s="6" t="s">
        <v>163</v>
      </c>
      <c r="D83" s="12">
        <v>224887.22</v>
      </c>
      <c r="E83" s="12">
        <v>0</v>
      </c>
      <c r="F83" s="12">
        <f t="shared" si="5"/>
        <v>224887.22</v>
      </c>
      <c r="G83" s="12">
        <v>0</v>
      </c>
      <c r="H83" s="12">
        <v>0</v>
      </c>
      <c r="I83" s="12">
        <v>0</v>
      </c>
      <c r="J83" s="12">
        <f t="shared" si="6"/>
        <v>224887.22</v>
      </c>
      <c r="K83" s="12">
        <v>188568.26</v>
      </c>
      <c r="L83" s="12">
        <v>0</v>
      </c>
      <c r="M83" s="12">
        <f t="shared" si="7"/>
        <v>188568.26</v>
      </c>
      <c r="N83" s="12">
        <f t="shared" si="8"/>
        <v>36318.95999999999</v>
      </c>
      <c r="O83" s="7">
        <v>269</v>
      </c>
    </row>
    <row r="84" spans="1:15" ht="11.25" hidden="1" outlineLevel="2">
      <c r="A84" s="6" t="s">
        <v>131</v>
      </c>
      <c r="B84" s="7" t="s">
        <v>164</v>
      </c>
      <c r="C84" s="6" t="s">
        <v>165</v>
      </c>
      <c r="D84" s="12">
        <v>5595.13</v>
      </c>
      <c r="E84" s="12">
        <v>31762.31</v>
      </c>
      <c r="F84" s="12">
        <f t="shared" si="5"/>
        <v>37357.44</v>
      </c>
      <c r="G84" s="12">
        <v>0</v>
      </c>
      <c r="H84" s="12">
        <v>16206</v>
      </c>
      <c r="I84" s="12">
        <v>0</v>
      </c>
      <c r="J84" s="12">
        <f t="shared" si="6"/>
        <v>53563.44</v>
      </c>
      <c r="K84" s="12">
        <v>12098.45</v>
      </c>
      <c r="L84" s="12">
        <v>0</v>
      </c>
      <c r="M84" s="12">
        <f t="shared" si="7"/>
        <v>12098.45</v>
      </c>
      <c r="N84" s="12">
        <f t="shared" si="8"/>
        <v>41464.990000000005</v>
      </c>
      <c r="O84" s="7">
        <v>298</v>
      </c>
    </row>
    <row r="85" spans="1:15" ht="11.25" hidden="1" outlineLevel="2">
      <c r="A85" s="6" t="s">
        <v>131</v>
      </c>
      <c r="B85" s="7" t="s">
        <v>166</v>
      </c>
      <c r="C85" s="6" t="s">
        <v>167</v>
      </c>
      <c r="D85" s="12">
        <v>9086.2</v>
      </c>
      <c r="E85" s="12">
        <v>52074.81</v>
      </c>
      <c r="F85" s="12">
        <f t="shared" si="5"/>
        <v>61161.009999999995</v>
      </c>
      <c r="G85" s="12">
        <v>0</v>
      </c>
      <c r="H85" s="12">
        <v>0</v>
      </c>
      <c r="I85" s="12">
        <v>0</v>
      </c>
      <c r="J85" s="12">
        <f t="shared" si="6"/>
        <v>61161.009999999995</v>
      </c>
      <c r="K85" s="12">
        <v>61161.01</v>
      </c>
      <c r="L85" s="12">
        <v>0</v>
      </c>
      <c r="M85" s="12">
        <f t="shared" si="7"/>
        <v>61161.01</v>
      </c>
      <c r="N85" s="12">
        <f t="shared" si="8"/>
        <v>0</v>
      </c>
      <c r="O85" s="7">
        <v>270</v>
      </c>
    </row>
    <row r="86" spans="1:15" ht="11.25" hidden="1" outlineLevel="2">
      <c r="A86" s="6" t="s">
        <v>131</v>
      </c>
      <c r="B86" s="7" t="s">
        <v>168</v>
      </c>
      <c r="C86" s="6" t="s">
        <v>169</v>
      </c>
      <c r="D86" s="12">
        <v>22348.5</v>
      </c>
      <c r="E86" s="12">
        <v>7640.01</v>
      </c>
      <c r="F86" s="12">
        <f t="shared" si="5"/>
        <v>29988.510000000002</v>
      </c>
      <c r="G86" s="12">
        <v>0</v>
      </c>
      <c r="H86" s="12">
        <v>60997</v>
      </c>
      <c r="I86" s="12">
        <v>0</v>
      </c>
      <c r="J86" s="12">
        <f t="shared" si="6"/>
        <v>90985.51000000001</v>
      </c>
      <c r="K86" s="12">
        <v>0</v>
      </c>
      <c r="L86" s="12">
        <v>0</v>
      </c>
      <c r="M86" s="12">
        <f t="shared" si="7"/>
        <v>0</v>
      </c>
      <c r="N86" s="12">
        <f t="shared" si="8"/>
        <v>90985.51000000001</v>
      </c>
      <c r="O86" s="7">
        <v>306</v>
      </c>
    </row>
    <row r="87" spans="1:15" ht="11.25" hidden="1" outlineLevel="2">
      <c r="A87" s="6" t="s">
        <v>131</v>
      </c>
      <c r="B87" s="7" t="s">
        <v>170</v>
      </c>
      <c r="C87" s="6" t="s">
        <v>171</v>
      </c>
      <c r="D87" s="12">
        <v>1673.15</v>
      </c>
      <c r="E87" s="12">
        <v>98.75</v>
      </c>
      <c r="F87" s="12">
        <f t="shared" si="5"/>
        <v>1771.9</v>
      </c>
      <c r="G87" s="12">
        <v>0</v>
      </c>
      <c r="H87" s="12">
        <v>121000</v>
      </c>
      <c r="I87" s="12">
        <v>0</v>
      </c>
      <c r="J87" s="12">
        <f t="shared" si="6"/>
        <v>122771.9</v>
      </c>
      <c r="K87" s="12">
        <v>98211.25</v>
      </c>
      <c r="L87" s="12">
        <v>9294.3</v>
      </c>
      <c r="M87" s="12">
        <f t="shared" si="7"/>
        <v>107505.55</v>
      </c>
      <c r="N87" s="12">
        <f t="shared" si="8"/>
        <v>15266.349999999991</v>
      </c>
      <c r="O87" s="7">
        <v>307</v>
      </c>
    </row>
    <row r="88" spans="1:15" ht="11.25" hidden="1" outlineLevel="2">
      <c r="A88" s="6" t="s">
        <v>131</v>
      </c>
      <c r="B88" s="7" t="s">
        <v>172</v>
      </c>
      <c r="C88" s="6" t="s">
        <v>173</v>
      </c>
      <c r="D88" s="12">
        <v>3212.26</v>
      </c>
      <c r="E88" s="12">
        <v>2606.2</v>
      </c>
      <c r="F88" s="12">
        <f t="shared" si="5"/>
        <v>5818.46</v>
      </c>
      <c r="G88" s="12">
        <v>0</v>
      </c>
      <c r="H88" s="12">
        <v>28732</v>
      </c>
      <c r="I88" s="12">
        <v>0</v>
      </c>
      <c r="J88" s="12">
        <f t="shared" si="6"/>
        <v>34550.46</v>
      </c>
      <c r="K88" s="12">
        <v>34468.08</v>
      </c>
      <c r="L88" s="12">
        <v>0</v>
      </c>
      <c r="M88" s="12">
        <f t="shared" si="7"/>
        <v>34468.08</v>
      </c>
      <c r="N88" s="12">
        <f t="shared" si="8"/>
        <v>82.37999999999738</v>
      </c>
      <c r="O88" s="7">
        <v>308</v>
      </c>
    </row>
    <row r="89" spans="1:15" ht="11.25" hidden="1" outlineLevel="2">
      <c r="A89" s="6" t="s">
        <v>131</v>
      </c>
      <c r="B89" s="7" t="s">
        <v>174</v>
      </c>
      <c r="C89" s="6" t="s">
        <v>175</v>
      </c>
      <c r="D89" s="12">
        <v>33731.44</v>
      </c>
      <c r="E89" s="12">
        <v>63704.71</v>
      </c>
      <c r="F89" s="12">
        <f t="shared" si="5"/>
        <v>97436.15</v>
      </c>
      <c r="G89" s="12">
        <v>0</v>
      </c>
      <c r="H89" s="12">
        <v>73200</v>
      </c>
      <c r="I89" s="12">
        <v>0</v>
      </c>
      <c r="J89" s="12">
        <f t="shared" si="6"/>
        <v>170636.15</v>
      </c>
      <c r="K89" s="12">
        <v>23208.92</v>
      </c>
      <c r="L89" s="12">
        <v>63704.71</v>
      </c>
      <c r="M89" s="12">
        <f t="shared" si="7"/>
        <v>86913.63</v>
      </c>
      <c r="N89" s="12">
        <f t="shared" si="8"/>
        <v>83722.51999999999</v>
      </c>
      <c r="O89" s="7">
        <v>309</v>
      </c>
    </row>
    <row r="90" spans="1:15" ht="11.25" hidden="1" outlineLevel="2">
      <c r="A90" s="6" t="s">
        <v>131</v>
      </c>
      <c r="B90" s="7" t="s">
        <v>176</v>
      </c>
      <c r="C90" s="6" t="s">
        <v>177</v>
      </c>
      <c r="D90" s="12">
        <v>83287.41</v>
      </c>
      <c r="E90" s="12">
        <v>119.45</v>
      </c>
      <c r="F90" s="12">
        <f t="shared" si="5"/>
        <v>83406.86</v>
      </c>
      <c r="G90" s="12">
        <v>0</v>
      </c>
      <c r="H90" s="12">
        <v>119300</v>
      </c>
      <c r="I90" s="12">
        <v>0</v>
      </c>
      <c r="J90" s="12">
        <f t="shared" si="6"/>
        <v>202706.86</v>
      </c>
      <c r="K90" s="12">
        <v>146486.68</v>
      </c>
      <c r="L90" s="12">
        <v>0</v>
      </c>
      <c r="M90" s="12">
        <f t="shared" si="7"/>
        <v>146486.68</v>
      </c>
      <c r="N90" s="12">
        <f t="shared" si="8"/>
        <v>56220.17999999999</v>
      </c>
      <c r="O90" s="7">
        <v>310</v>
      </c>
    </row>
    <row r="91" spans="1:15" ht="11.25" hidden="1" outlineLevel="2">
      <c r="A91" s="6" t="s">
        <v>131</v>
      </c>
      <c r="B91" s="7" t="s">
        <v>178</v>
      </c>
      <c r="C91" s="6" t="s">
        <v>179</v>
      </c>
      <c r="D91" s="12">
        <v>101021.9</v>
      </c>
      <c r="E91" s="12">
        <v>-9055.54</v>
      </c>
      <c r="F91" s="12">
        <f t="shared" si="5"/>
        <v>91966.35999999999</v>
      </c>
      <c r="G91" s="12">
        <v>0</v>
      </c>
      <c r="H91" s="12">
        <v>287500</v>
      </c>
      <c r="I91" s="12">
        <v>0</v>
      </c>
      <c r="J91" s="12">
        <f t="shared" si="6"/>
        <v>379466.36</v>
      </c>
      <c r="K91" s="12">
        <v>88746.35</v>
      </c>
      <c r="L91" s="12">
        <v>0</v>
      </c>
      <c r="M91" s="12">
        <f t="shared" si="7"/>
        <v>88746.35</v>
      </c>
      <c r="N91" s="12">
        <f t="shared" si="8"/>
        <v>290720.01</v>
      </c>
      <c r="O91" s="7">
        <v>311</v>
      </c>
    </row>
    <row r="92" spans="1:15" ht="11.25" hidden="1" outlineLevel="2">
      <c r="A92" s="6" t="s">
        <v>131</v>
      </c>
      <c r="B92" s="7" t="s">
        <v>180</v>
      </c>
      <c r="C92" s="6" t="s">
        <v>181</v>
      </c>
      <c r="D92" s="12">
        <v>5173.87</v>
      </c>
      <c r="E92" s="12">
        <v>509.01</v>
      </c>
      <c r="F92" s="12">
        <f t="shared" si="5"/>
        <v>5682.88</v>
      </c>
      <c r="G92" s="12">
        <v>0</v>
      </c>
      <c r="H92" s="12">
        <v>130000</v>
      </c>
      <c r="I92" s="12">
        <v>0</v>
      </c>
      <c r="J92" s="12">
        <f t="shared" si="6"/>
        <v>135682.88</v>
      </c>
      <c r="K92" s="12">
        <v>127304.06</v>
      </c>
      <c r="L92" s="12">
        <v>0</v>
      </c>
      <c r="M92" s="12">
        <f t="shared" si="7"/>
        <v>127304.06</v>
      </c>
      <c r="N92" s="12">
        <f t="shared" si="8"/>
        <v>8378.820000000007</v>
      </c>
      <c r="O92" s="7">
        <v>312</v>
      </c>
    </row>
    <row r="93" spans="1:15" ht="11.25" hidden="1" outlineLevel="2">
      <c r="A93" s="6" t="s">
        <v>131</v>
      </c>
      <c r="B93" s="7" t="s">
        <v>182</v>
      </c>
      <c r="C93" s="6" t="s">
        <v>183</v>
      </c>
      <c r="D93" s="12">
        <v>7654.08</v>
      </c>
      <c r="E93" s="12">
        <v>182466.57</v>
      </c>
      <c r="F93" s="12">
        <f t="shared" si="5"/>
        <v>190120.65</v>
      </c>
      <c r="G93" s="12">
        <v>0</v>
      </c>
      <c r="H93" s="12">
        <v>124000</v>
      </c>
      <c r="I93" s="12">
        <v>0</v>
      </c>
      <c r="J93" s="12">
        <f t="shared" si="6"/>
        <v>314120.65</v>
      </c>
      <c r="K93" s="12">
        <v>144370.79</v>
      </c>
      <c r="L93" s="12">
        <v>154845.01</v>
      </c>
      <c r="M93" s="12">
        <f t="shared" si="7"/>
        <v>299215.80000000005</v>
      </c>
      <c r="N93" s="12">
        <f t="shared" si="8"/>
        <v>14904.849999999977</v>
      </c>
      <c r="O93" s="7">
        <v>314</v>
      </c>
    </row>
    <row r="94" spans="1:15" ht="11.25" hidden="1" outlineLevel="2">
      <c r="A94" s="6" t="s">
        <v>131</v>
      </c>
      <c r="B94" s="7" t="s">
        <v>184</v>
      </c>
      <c r="C94" s="6" t="s">
        <v>185</v>
      </c>
      <c r="D94" s="12">
        <v>68667.6</v>
      </c>
      <c r="E94" s="12">
        <v>87298.34</v>
      </c>
      <c r="F94" s="12">
        <f t="shared" si="5"/>
        <v>155965.94</v>
      </c>
      <c r="G94" s="12">
        <v>0</v>
      </c>
      <c r="H94" s="12">
        <v>87600</v>
      </c>
      <c r="I94" s="12">
        <v>0</v>
      </c>
      <c r="J94" s="12">
        <f t="shared" si="6"/>
        <v>243565.94</v>
      </c>
      <c r="K94" s="12">
        <v>94548.57</v>
      </c>
      <c r="L94" s="12">
        <v>25969.4</v>
      </c>
      <c r="M94" s="12">
        <f t="shared" si="7"/>
        <v>120517.97</v>
      </c>
      <c r="N94" s="12">
        <f t="shared" si="8"/>
        <v>123047.97</v>
      </c>
      <c r="O94" s="7">
        <v>317</v>
      </c>
    </row>
    <row r="95" spans="1:15" ht="11.25" hidden="1" outlineLevel="2">
      <c r="A95" s="6" t="s">
        <v>131</v>
      </c>
      <c r="B95" s="7" t="s">
        <v>186</v>
      </c>
      <c r="C95" s="6" t="s">
        <v>187</v>
      </c>
      <c r="D95" s="12">
        <v>-30213.63</v>
      </c>
      <c r="E95" s="12">
        <v>113565.71</v>
      </c>
      <c r="F95" s="12">
        <f t="shared" si="5"/>
        <v>83352.08</v>
      </c>
      <c r="G95" s="12">
        <v>0</v>
      </c>
      <c r="H95" s="12">
        <v>69750</v>
      </c>
      <c r="I95" s="12">
        <v>0</v>
      </c>
      <c r="J95" s="12">
        <f t="shared" si="6"/>
        <v>153102.08000000002</v>
      </c>
      <c r="K95" s="12">
        <v>34343.5</v>
      </c>
      <c r="L95" s="12">
        <v>118758.58</v>
      </c>
      <c r="M95" s="12">
        <f t="shared" si="7"/>
        <v>153102.08000000002</v>
      </c>
      <c r="N95" s="12">
        <f t="shared" si="8"/>
        <v>0</v>
      </c>
      <c r="O95" s="7">
        <v>316</v>
      </c>
    </row>
    <row r="96" spans="1:15" ht="11.25" hidden="1" outlineLevel="2">
      <c r="A96" s="6" t="s">
        <v>131</v>
      </c>
      <c r="B96" s="7" t="s">
        <v>188</v>
      </c>
      <c r="C96" s="6" t="s">
        <v>189</v>
      </c>
      <c r="D96" s="12">
        <v>91913.85</v>
      </c>
      <c r="E96" s="12">
        <v>1.97</v>
      </c>
      <c r="F96" s="12">
        <f t="shared" si="5"/>
        <v>91915.82</v>
      </c>
      <c r="G96" s="12">
        <v>0</v>
      </c>
      <c r="H96" s="12">
        <v>183000</v>
      </c>
      <c r="I96" s="12">
        <v>0</v>
      </c>
      <c r="J96" s="12">
        <f t="shared" si="6"/>
        <v>274915.82</v>
      </c>
      <c r="K96" s="12">
        <v>102720.2</v>
      </c>
      <c r="L96" s="12">
        <v>0</v>
      </c>
      <c r="M96" s="12">
        <f t="shared" si="7"/>
        <v>102720.2</v>
      </c>
      <c r="N96" s="12">
        <f t="shared" si="8"/>
        <v>172195.62</v>
      </c>
      <c r="O96" s="7">
        <v>313</v>
      </c>
    </row>
    <row r="97" spans="1:15" ht="11.25" hidden="1" outlineLevel="2">
      <c r="A97" s="6" t="s">
        <v>131</v>
      </c>
      <c r="B97" s="7" t="s">
        <v>190</v>
      </c>
      <c r="C97" s="6" t="s">
        <v>191</v>
      </c>
      <c r="D97" s="12">
        <v>27313.55</v>
      </c>
      <c r="E97" s="12">
        <v>16441.65</v>
      </c>
      <c r="F97" s="12">
        <f t="shared" si="5"/>
        <v>43755.2</v>
      </c>
      <c r="G97" s="12">
        <v>0</v>
      </c>
      <c r="H97" s="12">
        <v>33250</v>
      </c>
      <c r="I97" s="12">
        <v>0</v>
      </c>
      <c r="J97" s="12">
        <f t="shared" si="6"/>
        <v>77005.2</v>
      </c>
      <c r="K97" s="12">
        <v>60563.55</v>
      </c>
      <c r="L97" s="12">
        <v>16441.65</v>
      </c>
      <c r="M97" s="12">
        <f t="shared" si="7"/>
        <v>77005.20000000001</v>
      </c>
      <c r="N97" s="12">
        <f t="shared" si="8"/>
        <v>0</v>
      </c>
      <c r="O97" s="7">
        <v>318</v>
      </c>
    </row>
    <row r="98" spans="1:15" ht="11.25" hidden="1" outlineLevel="2">
      <c r="A98" s="6" t="s">
        <v>131</v>
      </c>
      <c r="B98" s="7" t="s">
        <v>192</v>
      </c>
      <c r="C98" s="6" t="s">
        <v>193</v>
      </c>
      <c r="D98" s="12">
        <v>0</v>
      </c>
      <c r="E98" s="12">
        <v>0</v>
      </c>
      <c r="F98" s="12">
        <f t="shared" si="5"/>
        <v>0</v>
      </c>
      <c r="G98" s="12">
        <v>0</v>
      </c>
      <c r="H98" s="12">
        <v>90000</v>
      </c>
      <c r="I98" s="12">
        <v>40000</v>
      </c>
      <c r="J98" s="12">
        <f t="shared" si="6"/>
        <v>130000</v>
      </c>
      <c r="K98" s="12">
        <v>130000</v>
      </c>
      <c r="L98" s="12">
        <v>0</v>
      </c>
      <c r="M98" s="12">
        <f t="shared" si="7"/>
        <v>130000</v>
      </c>
      <c r="N98" s="12">
        <f t="shared" si="8"/>
        <v>0</v>
      </c>
      <c r="O98" s="7">
        <v>383</v>
      </c>
    </row>
    <row r="99" spans="1:15" ht="11.25" hidden="1" outlineLevel="2">
      <c r="A99" s="6" t="s">
        <v>131</v>
      </c>
      <c r="B99" s="7" t="s">
        <v>194</v>
      </c>
      <c r="C99" s="6" t="s">
        <v>195</v>
      </c>
      <c r="D99" s="12">
        <v>0</v>
      </c>
      <c r="E99" s="12">
        <v>0</v>
      </c>
      <c r="F99" s="12">
        <f t="shared" si="5"/>
        <v>0</v>
      </c>
      <c r="G99" s="12">
        <v>0</v>
      </c>
      <c r="H99" s="12">
        <v>100000</v>
      </c>
      <c r="I99" s="12">
        <v>30000</v>
      </c>
      <c r="J99" s="12">
        <f t="shared" si="6"/>
        <v>130000</v>
      </c>
      <c r="K99" s="12">
        <v>80021</v>
      </c>
      <c r="L99" s="12">
        <v>49979</v>
      </c>
      <c r="M99" s="12">
        <f t="shared" si="7"/>
        <v>130000</v>
      </c>
      <c r="N99" s="12">
        <f t="shared" si="8"/>
        <v>0</v>
      </c>
      <c r="O99" s="7">
        <v>385</v>
      </c>
    </row>
    <row r="100" spans="1:15" ht="11.25" hidden="1" outlineLevel="2">
      <c r="A100" s="6" t="s">
        <v>131</v>
      </c>
      <c r="B100" s="7" t="s">
        <v>196</v>
      </c>
      <c r="C100" s="6" t="s">
        <v>197</v>
      </c>
      <c r="D100" s="12">
        <v>0</v>
      </c>
      <c r="E100" s="12">
        <v>0</v>
      </c>
      <c r="F100" s="12">
        <f t="shared" si="5"/>
        <v>0</v>
      </c>
      <c r="G100" s="12">
        <v>0</v>
      </c>
      <c r="H100" s="12">
        <v>127500</v>
      </c>
      <c r="I100" s="12">
        <v>2500</v>
      </c>
      <c r="J100" s="12">
        <f t="shared" si="6"/>
        <v>130000</v>
      </c>
      <c r="K100" s="12">
        <v>121500</v>
      </c>
      <c r="L100" s="12">
        <v>2500</v>
      </c>
      <c r="M100" s="12">
        <f t="shared" si="7"/>
        <v>124000</v>
      </c>
      <c r="N100" s="12">
        <f t="shared" si="8"/>
        <v>6000</v>
      </c>
      <c r="O100" s="7">
        <v>384</v>
      </c>
    </row>
    <row r="101" spans="1:15" ht="11.25" hidden="1" outlineLevel="2">
      <c r="A101" s="6" t="s">
        <v>131</v>
      </c>
      <c r="B101" s="7" t="s">
        <v>198</v>
      </c>
      <c r="C101" s="6" t="s">
        <v>199</v>
      </c>
      <c r="D101" s="12">
        <v>0</v>
      </c>
      <c r="E101" s="12">
        <v>0</v>
      </c>
      <c r="F101" s="12">
        <f t="shared" si="5"/>
        <v>0</v>
      </c>
      <c r="G101" s="12">
        <v>0</v>
      </c>
      <c r="H101" s="12">
        <v>130000</v>
      </c>
      <c r="I101" s="12">
        <v>0</v>
      </c>
      <c r="J101" s="12">
        <f t="shared" si="6"/>
        <v>130000</v>
      </c>
      <c r="K101" s="12">
        <v>125376.19</v>
      </c>
      <c r="L101" s="12">
        <v>0</v>
      </c>
      <c r="M101" s="12">
        <f t="shared" si="7"/>
        <v>125376.19</v>
      </c>
      <c r="N101" s="12">
        <f t="shared" si="8"/>
        <v>4623.809999999998</v>
      </c>
      <c r="O101" s="7">
        <v>372</v>
      </c>
    </row>
    <row r="102" spans="1:15" ht="11.25" hidden="1" outlineLevel="2">
      <c r="A102" s="6" t="s">
        <v>131</v>
      </c>
      <c r="B102" s="7" t="s">
        <v>200</v>
      </c>
      <c r="C102" s="6" t="s">
        <v>201</v>
      </c>
      <c r="D102" s="12">
        <v>0</v>
      </c>
      <c r="E102" s="12">
        <v>0</v>
      </c>
      <c r="F102" s="12">
        <f t="shared" si="5"/>
        <v>0</v>
      </c>
      <c r="G102" s="12">
        <v>0</v>
      </c>
      <c r="H102" s="12">
        <v>163000</v>
      </c>
      <c r="I102" s="12">
        <v>0</v>
      </c>
      <c r="J102" s="12">
        <f t="shared" si="6"/>
        <v>163000</v>
      </c>
      <c r="K102" s="12">
        <v>132883.96</v>
      </c>
      <c r="L102" s="12">
        <v>0</v>
      </c>
      <c r="M102" s="12">
        <f t="shared" si="7"/>
        <v>132883.96</v>
      </c>
      <c r="N102" s="12">
        <f t="shared" si="8"/>
        <v>30116.040000000008</v>
      </c>
      <c r="O102" s="7">
        <v>373</v>
      </c>
    </row>
    <row r="103" spans="1:15" ht="11.25" hidden="1" outlineLevel="2">
      <c r="A103" s="6" t="s">
        <v>131</v>
      </c>
      <c r="B103" s="7" t="s">
        <v>202</v>
      </c>
      <c r="C103" s="6" t="s">
        <v>203</v>
      </c>
      <c r="D103" s="12">
        <v>0</v>
      </c>
      <c r="E103" s="12">
        <v>0</v>
      </c>
      <c r="F103" s="12">
        <f t="shared" si="5"/>
        <v>0</v>
      </c>
      <c r="G103" s="12">
        <v>0</v>
      </c>
      <c r="H103" s="12">
        <v>130000</v>
      </c>
      <c r="I103" s="12">
        <v>0</v>
      </c>
      <c r="J103" s="12">
        <f t="shared" si="6"/>
        <v>130000</v>
      </c>
      <c r="K103" s="12">
        <v>130000</v>
      </c>
      <c r="L103" s="12">
        <v>0</v>
      </c>
      <c r="M103" s="12">
        <f t="shared" si="7"/>
        <v>130000</v>
      </c>
      <c r="N103" s="12">
        <f t="shared" si="8"/>
        <v>0</v>
      </c>
      <c r="O103" s="7">
        <v>374</v>
      </c>
    </row>
    <row r="104" spans="1:15" ht="11.25" hidden="1" outlineLevel="2">
      <c r="A104" s="6" t="s">
        <v>131</v>
      </c>
      <c r="B104" s="7" t="s">
        <v>204</v>
      </c>
      <c r="C104" s="6" t="s">
        <v>205</v>
      </c>
      <c r="D104" s="12">
        <v>0</v>
      </c>
      <c r="E104" s="12">
        <v>0</v>
      </c>
      <c r="F104" s="12">
        <f t="shared" si="5"/>
        <v>0</v>
      </c>
      <c r="G104" s="12">
        <v>0</v>
      </c>
      <c r="H104" s="12">
        <v>197300</v>
      </c>
      <c r="I104" s="12">
        <v>868100</v>
      </c>
      <c r="J104" s="12">
        <f t="shared" si="6"/>
        <v>1065400</v>
      </c>
      <c r="K104" s="12">
        <v>408077.8</v>
      </c>
      <c r="L104" s="12">
        <v>35220</v>
      </c>
      <c r="M104" s="12">
        <f t="shared" si="7"/>
        <v>443297.8</v>
      </c>
      <c r="N104" s="12">
        <f t="shared" si="8"/>
        <v>622102.2</v>
      </c>
      <c r="O104" s="7">
        <v>375</v>
      </c>
    </row>
    <row r="105" spans="1:15" ht="11.25" hidden="1" outlineLevel="2">
      <c r="A105" s="6" t="s">
        <v>131</v>
      </c>
      <c r="B105" s="7" t="s">
        <v>206</v>
      </c>
      <c r="C105" s="6" t="s">
        <v>207</v>
      </c>
      <c r="D105" s="12">
        <v>0</v>
      </c>
      <c r="E105" s="12">
        <v>0</v>
      </c>
      <c r="F105" s="12">
        <f t="shared" si="5"/>
        <v>0</v>
      </c>
      <c r="G105" s="12">
        <v>0</v>
      </c>
      <c r="H105" s="12">
        <v>318858</v>
      </c>
      <c r="I105" s="12">
        <v>114267</v>
      </c>
      <c r="J105" s="12">
        <f t="shared" si="6"/>
        <v>433125</v>
      </c>
      <c r="K105" s="12">
        <v>56599.71</v>
      </c>
      <c r="L105" s="12">
        <v>111078.5</v>
      </c>
      <c r="M105" s="12">
        <f t="shared" si="7"/>
        <v>167678.21</v>
      </c>
      <c r="N105" s="12">
        <f t="shared" si="8"/>
        <v>265446.79000000004</v>
      </c>
      <c r="O105" s="7">
        <v>376</v>
      </c>
    </row>
    <row r="106" spans="1:15" ht="11.25" hidden="1" outlineLevel="2">
      <c r="A106" s="6" t="s">
        <v>131</v>
      </c>
      <c r="B106" s="7" t="s">
        <v>208</v>
      </c>
      <c r="C106" s="6" t="s">
        <v>209</v>
      </c>
      <c r="D106" s="12">
        <v>0</v>
      </c>
      <c r="E106" s="12">
        <v>0</v>
      </c>
      <c r="F106" s="12">
        <f t="shared" si="5"/>
        <v>0</v>
      </c>
      <c r="G106" s="12">
        <v>0</v>
      </c>
      <c r="H106" s="12">
        <v>103000</v>
      </c>
      <c r="I106" s="12">
        <v>27000</v>
      </c>
      <c r="J106" s="12">
        <f t="shared" si="6"/>
        <v>130000</v>
      </c>
      <c r="K106" s="12">
        <v>39003.3</v>
      </c>
      <c r="L106" s="12">
        <v>12275.01</v>
      </c>
      <c r="M106" s="12">
        <f t="shared" si="7"/>
        <v>51278.310000000005</v>
      </c>
      <c r="N106" s="12">
        <f t="shared" si="8"/>
        <v>78721.69</v>
      </c>
      <c r="O106" s="7">
        <v>386</v>
      </c>
    </row>
    <row r="107" spans="1:15" ht="11.25" hidden="1" outlineLevel="2">
      <c r="A107" s="6" t="s">
        <v>131</v>
      </c>
      <c r="B107" s="7" t="s">
        <v>210</v>
      </c>
      <c r="C107" s="6" t="s">
        <v>211</v>
      </c>
      <c r="D107" s="12">
        <v>0</v>
      </c>
      <c r="E107" s="12">
        <v>0</v>
      </c>
      <c r="F107" s="12">
        <f t="shared" si="5"/>
        <v>0</v>
      </c>
      <c r="G107" s="12">
        <v>0</v>
      </c>
      <c r="H107" s="12">
        <v>114145</v>
      </c>
      <c r="I107" s="12">
        <v>0</v>
      </c>
      <c r="J107" s="12">
        <f t="shared" si="6"/>
        <v>114145</v>
      </c>
      <c r="K107" s="12">
        <v>49248.95</v>
      </c>
      <c r="L107" s="12">
        <v>0</v>
      </c>
      <c r="M107" s="12">
        <f t="shared" si="7"/>
        <v>49248.95</v>
      </c>
      <c r="N107" s="12">
        <f t="shared" si="8"/>
        <v>64896.05</v>
      </c>
      <c r="O107" s="7">
        <v>382</v>
      </c>
    </row>
    <row r="108" spans="1:15" ht="11.25" hidden="1" outlineLevel="2">
      <c r="A108" s="6" t="s">
        <v>131</v>
      </c>
      <c r="B108" s="7" t="s">
        <v>212</v>
      </c>
      <c r="C108" s="6" t="s">
        <v>213</v>
      </c>
      <c r="D108" s="12">
        <v>0</v>
      </c>
      <c r="E108" s="12">
        <v>0</v>
      </c>
      <c r="F108" s="12">
        <f t="shared" si="5"/>
        <v>0</v>
      </c>
      <c r="G108" s="12">
        <v>0</v>
      </c>
      <c r="H108" s="12">
        <v>100000</v>
      </c>
      <c r="I108" s="12">
        <v>30000</v>
      </c>
      <c r="J108" s="12">
        <f t="shared" si="6"/>
        <v>130000</v>
      </c>
      <c r="K108" s="12">
        <v>80021</v>
      </c>
      <c r="L108" s="12">
        <v>49979</v>
      </c>
      <c r="M108" s="12">
        <f t="shared" si="7"/>
        <v>130000</v>
      </c>
      <c r="N108" s="12">
        <f t="shared" si="8"/>
        <v>0</v>
      </c>
      <c r="O108" s="7">
        <v>381</v>
      </c>
    </row>
    <row r="109" spans="1:15" ht="11.25" hidden="1" outlineLevel="2">
      <c r="A109" s="6" t="s">
        <v>131</v>
      </c>
      <c r="B109" s="7" t="s">
        <v>214</v>
      </c>
      <c r="C109" s="6" t="s">
        <v>215</v>
      </c>
      <c r="D109" s="12">
        <v>0</v>
      </c>
      <c r="E109" s="12">
        <v>0</v>
      </c>
      <c r="F109" s="12">
        <f t="shared" si="5"/>
        <v>0</v>
      </c>
      <c r="G109" s="12">
        <v>0</v>
      </c>
      <c r="H109" s="12">
        <v>75000</v>
      </c>
      <c r="I109" s="12">
        <v>55000</v>
      </c>
      <c r="J109" s="12">
        <f t="shared" si="6"/>
        <v>130000</v>
      </c>
      <c r="K109" s="12">
        <v>54256.18</v>
      </c>
      <c r="L109" s="12">
        <v>54912.5</v>
      </c>
      <c r="M109" s="12">
        <f t="shared" si="7"/>
        <v>109168.68</v>
      </c>
      <c r="N109" s="12">
        <f t="shared" si="8"/>
        <v>20831.320000000007</v>
      </c>
      <c r="O109" s="7">
        <v>379</v>
      </c>
    </row>
    <row r="110" spans="1:15" ht="11.25" hidden="1" outlineLevel="2">
      <c r="A110" s="6" t="s">
        <v>131</v>
      </c>
      <c r="B110" s="7" t="s">
        <v>216</v>
      </c>
      <c r="C110" s="6" t="s">
        <v>217</v>
      </c>
      <c r="D110" s="12">
        <v>0</v>
      </c>
      <c r="E110" s="12">
        <v>0</v>
      </c>
      <c r="F110" s="12">
        <f t="shared" si="5"/>
        <v>0</v>
      </c>
      <c r="G110" s="12">
        <v>0</v>
      </c>
      <c r="H110" s="12">
        <v>55000</v>
      </c>
      <c r="I110" s="12">
        <v>900000</v>
      </c>
      <c r="J110" s="12">
        <f t="shared" si="6"/>
        <v>955000</v>
      </c>
      <c r="K110" s="12">
        <f>92018.29</f>
        <v>92018.29</v>
      </c>
      <c r="L110" s="12">
        <f>917501.76-15135.62</f>
        <v>902366.14</v>
      </c>
      <c r="M110" s="12">
        <f t="shared" si="7"/>
        <v>994384.43</v>
      </c>
      <c r="N110" s="12">
        <f t="shared" si="8"/>
        <v>-39384.43000000005</v>
      </c>
      <c r="O110" s="7">
        <v>380</v>
      </c>
    </row>
    <row r="111" spans="1:15" ht="11.25" hidden="1" outlineLevel="2">
      <c r="A111" s="6" t="s">
        <v>131</v>
      </c>
      <c r="B111" s="7" t="s">
        <v>218</v>
      </c>
      <c r="C111" s="6" t="s">
        <v>219</v>
      </c>
      <c r="D111" s="12">
        <v>0</v>
      </c>
      <c r="E111" s="12">
        <v>0</v>
      </c>
      <c r="F111" s="12">
        <f t="shared" si="5"/>
        <v>0</v>
      </c>
      <c r="G111" s="12">
        <v>0</v>
      </c>
      <c r="H111" s="12">
        <v>120000</v>
      </c>
      <c r="I111" s="12">
        <v>700000</v>
      </c>
      <c r="J111" s="12">
        <f t="shared" si="6"/>
        <v>820000</v>
      </c>
      <c r="K111" s="12">
        <v>93238.28</v>
      </c>
      <c r="L111" s="12">
        <v>709955.32</v>
      </c>
      <c r="M111" s="12">
        <f t="shared" si="7"/>
        <v>803193.6</v>
      </c>
      <c r="N111" s="12">
        <f t="shared" si="8"/>
        <v>16806.400000000023</v>
      </c>
      <c r="O111" s="7">
        <v>387</v>
      </c>
    </row>
    <row r="112" spans="1:15" ht="11.25" hidden="1" outlineLevel="2">
      <c r="A112" s="6" t="s">
        <v>131</v>
      </c>
      <c r="B112" s="7" t="s">
        <v>220</v>
      </c>
      <c r="C112" s="6" t="s">
        <v>221</v>
      </c>
      <c r="D112" s="12">
        <v>0</v>
      </c>
      <c r="E112" s="12">
        <v>0</v>
      </c>
      <c r="F112" s="12">
        <f t="shared" si="5"/>
        <v>0</v>
      </c>
      <c r="G112" s="12">
        <v>0</v>
      </c>
      <c r="H112" s="12">
        <v>180000</v>
      </c>
      <c r="I112" s="12">
        <v>580000</v>
      </c>
      <c r="J112" s="12">
        <f t="shared" si="6"/>
        <v>760000</v>
      </c>
      <c r="K112" s="12">
        <v>134779.31</v>
      </c>
      <c r="L112" s="12">
        <v>407732.36</v>
      </c>
      <c r="M112" s="12">
        <f t="shared" si="7"/>
        <v>542511.6699999999</v>
      </c>
      <c r="N112" s="12">
        <f t="shared" si="8"/>
        <v>217488.33000000007</v>
      </c>
      <c r="O112" s="7">
        <v>403</v>
      </c>
    </row>
    <row r="113" spans="1:15" ht="11.25" hidden="1" outlineLevel="2">
      <c r="A113" s="6" t="s">
        <v>131</v>
      </c>
      <c r="B113" s="7" t="s">
        <v>222</v>
      </c>
      <c r="C113" s="6" t="s">
        <v>223</v>
      </c>
      <c r="D113" s="12">
        <v>0</v>
      </c>
      <c r="E113" s="12">
        <v>0</v>
      </c>
      <c r="F113" s="12">
        <f t="shared" si="5"/>
        <v>0</v>
      </c>
      <c r="G113" s="12">
        <v>0</v>
      </c>
      <c r="H113" s="12">
        <v>94876.32</v>
      </c>
      <c r="I113" s="12">
        <v>35123.68</v>
      </c>
      <c r="J113" s="12">
        <f t="shared" si="6"/>
        <v>130000</v>
      </c>
      <c r="K113" s="12">
        <v>94886.58</v>
      </c>
      <c r="L113" s="12">
        <v>35123.66</v>
      </c>
      <c r="M113" s="12">
        <f t="shared" si="7"/>
        <v>130010.24</v>
      </c>
      <c r="N113" s="12">
        <f t="shared" si="8"/>
        <v>-10.240000000005239</v>
      </c>
      <c r="O113" s="7">
        <v>406</v>
      </c>
    </row>
    <row r="114" spans="1:15" ht="11.25" hidden="1" outlineLevel="2">
      <c r="A114" s="6" t="s">
        <v>131</v>
      </c>
      <c r="B114" s="7" t="s">
        <v>224</v>
      </c>
      <c r="C114" s="6" t="s">
        <v>225</v>
      </c>
      <c r="D114" s="12">
        <v>0</v>
      </c>
      <c r="E114" s="12">
        <v>0</v>
      </c>
      <c r="F114" s="12">
        <f t="shared" si="5"/>
        <v>0</v>
      </c>
      <c r="G114" s="12">
        <v>0</v>
      </c>
      <c r="H114" s="12">
        <v>0</v>
      </c>
      <c r="I114" s="12">
        <v>0</v>
      </c>
      <c r="J114" s="12">
        <f t="shared" si="6"/>
        <v>0</v>
      </c>
      <c r="K114" s="12">
        <v>25350.51</v>
      </c>
      <c r="L114" s="12">
        <v>149915.37</v>
      </c>
      <c r="M114" s="12">
        <f t="shared" si="7"/>
        <v>175265.88</v>
      </c>
      <c r="N114" s="12">
        <f t="shared" si="8"/>
        <v>-175265.88</v>
      </c>
      <c r="O114" s="7">
        <v>422</v>
      </c>
    </row>
    <row r="115" spans="1:15" ht="11.25" hidden="1" outlineLevel="1">
      <c r="A115" s="9" t="s">
        <v>300</v>
      </c>
      <c r="B115" s="7"/>
      <c r="C115" s="6"/>
      <c r="D115" s="14">
        <f aca="true" t="shared" si="9" ref="D115:N115">SUBTOTAL(9,D68:D114)</f>
        <v>1240231.6200000006</v>
      </c>
      <c r="E115" s="14">
        <f t="shared" si="9"/>
        <v>408500.57</v>
      </c>
      <c r="F115" s="14">
        <f t="shared" si="9"/>
        <v>1648732.19</v>
      </c>
      <c r="G115" s="14">
        <f t="shared" si="9"/>
        <v>0</v>
      </c>
      <c r="H115" s="14">
        <f t="shared" si="9"/>
        <v>4566385.32</v>
      </c>
      <c r="I115" s="14">
        <f t="shared" si="9"/>
        <v>3381990.68</v>
      </c>
      <c r="J115" s="14">
        <f t="shared" si="9"/>
        <v>9597108.19</v>
      </c>
      <c r="K115" s="14">
        <f t="shared" si="9"/>
        <v>4062388.82</v>
      </c>
      <c r="L115" s="14">
        <f t="shared" si="9"/>
        <v>2910050.5100000002</v>
      </c>
      <c r="M115" s="14">
        <f t="shared" si="9"/>
        <v>6972439.33</v>
      </c>
      <c r="N115" s="14">
        <f t="shared" si="9"/>
        <v>2624668.8599999994</v>
      </c>
      <c r="O115" s="7"/>
    </row>
    <row r="116" spans="1:15" ht="11.25" hidden="1" outlineLevel="2">
      <c r="A116" s="6" t="s">
        <v>226</v>
      </c>
      <c r="B116" s="7" t="s">
        <v>227</v>
      </c>
      <c r="C116" s="6" t="s">
        <v>228</v>
      </c>
      <c r="D116" s="12">
        <v>-16683.44</v>
      </c>
      <c r="E116" s="12">
        <v>39458.41</v>
      </c>
      <c r="F116" s="12">
        <f t="shared" si="5"/>
        <v>22774.970000000005</v>
      </c>
      <c r="G116" s="12">
        <v>0</v>
      </c>
      <c r="H116" s="12">
        <v>0</v>
      </c>
      <c r="I116" s="12">
        <v>0</v>
      </c>
      <c r="J116" s="12">
        <f t="shared" si="6"/>
        <v>22774.970000000005</v>
      </c>
      <c r="K116" s="12">
        <v>0</v>
      </c>
      <c r="L116" s="12">
        <v>0</v>
      </c>
      <c r="M116" s="12">
        <f t="shared" si="7"/>
        <v>0</v>
      </c>
      <c r="N116" s="12">
        <f t="shared" si="8"/>
        <v>22774.970000000005</v>
      </c>
      <c r="O116" s="7">
        <v>161</v>
      </c>
    </row>
    <row r="117" spans="1:15" ht="11.25" hidden="1" outlineLevel="2">
      <c r="A117" s="6" t="s">
        <v>226</v>
      </c>
      <c r="B117" s="7" t="s">
        <v>229</v>
      </c>
      <c r="C117" s="6" t="s">
        <v>230</v>
      </c>
      <c r="D117" s="12">
        <v>73003.87</v>
      </c>
      <c r="E117" s="12">
        <v>-16486.44</v>
      </c>
      <c r="F117" s="12">
        <f t="shared" si="5"/>
        <v>56517.42999999999</v>
      </c>
      <c r="G117" s="12">
        <v>0</v>
      </c>
      <c r="H117" s="12">
        <v>0</v>
      </c>
      <c r="I117" s="12">
        <v>0</v>
      </c>
      <c r="J117" s="12">
        <f t="shared" si="6"/>
        <v>56517.42999999999</v>
      </c>
      <c r="K117" s="12">
        <v>5.75</v>
      </c>
      <c r="L117" s="12">
        <v>0</v>
      </c>
      <c r="M117" s="12">
        <f t="shared" si="7"/>
        <v>5.75</v>
      </c>
      <c r="N117" s="12">
        <f t="shared" si="8"/>
        <v>56511.67999999999</v>
      </c>
      <c r="O117" s="7">
        <v>164</v>
      </c>
    </row>
    <row r="118" spans="1:15" ht="11.25" hidden="1" outlineLevel="2">
      <c r="A118" s="6" t="s">
        <v>226</v>
      </c>
      <c r="B118" s="7" t="s">
        <v>231</v>
      </c>
      <c r="C118" s="6" t="s">
        <v>232</v>
      </c>
      <c r="D118" s="12">
        <v>36.32</v>
      </c>
      <c r="E118" s="12">
        <v>0</v>
      </c>
      <c r="F118" s="12">
        <f t="shared" si="5"/>
        <v>36.32</v>
      </c>
      <c r="G118" s="12">
        <v>0</v>
      </c>
      <c r="H118" s="12">
        <v>0</v>
      </c>
      <c r="I118" s="12">
        <v>0</v>
      </c>
      <c r="J118" s="12">
        <f t="shared" si="6"/>
        <v>36.32</v>
      </c>
      <c r="K118" s="12">
        <v>0</v>
      </c>
      <c r="L118" s="12">
        <v>0</v>
      </c>
      <c r="M118" s="12">
        <f t="shared" si="7"/>
        <v>0</v>
      </c>
      <c r="N118" s="12">
        <f t="shared" si="8"/>
        <v>36.32</v>
      </c>
      <c r="O118" s="7">
        <v>165</v>
      </c>
    </row>
    <row r="119" spans="1:15" ht="11.25" hidden="1" outlineLevel="2">
      <c r="A119" s="6" t="s">
        <v>226</v>
      </c>
      <c r="B119" s="7" t="s">
        <v>233</v>
      </c>
      <c r="C119" s="6" t="s">
        <v>234</v>
      </c>
      <c r="D119" s="12">
        <v>217099.36</v>
      </c>
      <c r="E119" s="12">
        <v>-211671.88</v>
      </c>
      <c r="F119" s="12">
        <f t="shared" si="5"/>
        <v>5427.479999999981</v>
      </c>
      <c r="G119" s="12">
        <v>0</v>
      </c>
      <c r="H119" s="12">
        <v>0</v>
      </c>
      <c r="I119" s="12">
        <v>0</v>
      </c>
      <c r="J119" s="12">
        <f t="shared" si="6"/>
        <v>5427.479999999981</v>
      </c>
      <c r="K119" s="12">
        <v>0</v>
      </c>
      <c r="L119" s="12">
        <v>0</v>
      </c>
      <c r="M119" s="12">
        <f t="shared" si="7"/>
        <v>0</v>
      </c>
      <c r="N119" s="12">
        <f t="shared" si="8"/>
        <v>5427.479999999981</v>
      </c>
      <c r="O119" s="7">
        <v>160</v>
      </c>
    </row>
    <row r="120" spans="1:15" ht="11.25" hidden="1" outlineLevel="2">
      <c r="A120" s="6" t="s">
        <v>226</v>
      </c>
      <c r="B120" s="7" t="s">
        <v>235</v>
      </c>
      <c r="C120" s="6" t="s">
        <v>236</v>
      </c>
      <c r="D120" s="12">
        <v>617617.71</v>
      </c>
      <c r="E120" s="12">
        <v>-195559.91</v>
      </c>
      <c r="F120" s="12">
        <f t="shared" si="5"/>
        <v>422057.79999999993</v>
      </c>
      <c r="G120" s="12">
        <v>0</v>
      </c>
      <c r="H120" s="12">
        <v>0</v>
      </c>
      <c r="I120" s="12">
        <v>0</v>
      </c>
      <c r="J120" s="12">
        <f t="shared" si="6"/>
        <v>422057.79999999993</v>
      </c>
      <c r="K120" s="12">
        <v>0</v>
      </c>
      <c r="L120" s="12">
        <v>0</v>
      </c>
      <c r="M120" s="12">
        <f t="shared" si="7"/>
        <v>0</v>
      </c>
      <c r="N120" s="12">
        <f t="shared" si="8"/>
        <v>422057.79999999993</v>
      </c>
      <c r="O120" s="7">
        <v>162</v>
      </c>
    </row>
    <row r="121" spans="1:15" ht="11.25" hidden="1" outlineLevel="2">
      <c r="A121" s="6" t="s">
        <v>226</v>
      </c>
      <c r="B121" s="7" t="s">
        <v>237</v>
      </c>
      <c r="C121" s="6" t="s">
        <v>238</v>
      </c>
      <c r="D121" s="12">
        <v>470465.19</v>
      </c>
      <c r="E121" s="12">
        <v>220717.27</v>
      </c>
      <c r="F121" s="12">
        <f t="shared" si="5"/>
        <v>691182.46</v>
      </c>
      <c r="G121" s="12">
        <v>0</v>
      </c>
      <c r="H121" s="12">
        <v>0</v>
      </c>
      <c r="I121" s="12">
        <v>0</v>
      </c>
      <c r="J121" s="12">
        <f t="shared" si="6"/>
        <v>691182.46</v>
      </c>
      <c r="K121" s="12">
        <v>0</v>
      </c>
      <c r="L121" s="12">
        <v>0</v>
      </c>
      <c r="M121" s="12">
        <f t="shared" si="7"/>
        <v>0</v>
      </c>
      <c r="N121" s="12">
        <f t="shared" si="8"/>
        <v>691182.46</v>
      </c>
      <c r="O121" s="7">
        <v>163</v>
      </c>
    </row>
    <row r="122" spans="1:15" ht="11.25" hidden="1" outlineLevel="2">
      <c r="A122" s="6" t="s">
        <v>226</v>
      </c>
      <c r="B122" s="7" t="s">
        <v>239</v>
      </c>
      <c r="C122" s="6" t="s">
        <v>240</v>
      </c>
      <c r="D122" s="12">
        <v>144618.39</v>
      </c>
      <c r="E122" s="12">
        <v>180719.33</v>
      </c>
      <c r="F122" s="12">
        <f t="shared" si="5"/>
        <v>325337.72</v>
      </c>
      <c r="G122" s="12">
        <v>0</v>
      </c>
      <c r="H122" s="12">
        <v>0</v>
      </c>
      <c r="I122" s="12">
        <v>0</v>
      </c>
      <c r="J122" s="12">
        <f t="shared" si="6"/>
        <v>325337.72</v>
      </c>
      <c r="K122" s="12">
        <v>0</v>
      </c>
      <c r="L122" s="12">
        <v>0</v>
      </c>
      <c r="M122" s="12">
        <f t="shared" si="7"/>
        <v>0</v>
      </c>
      <c r="N122" s="12">
        <f t="shared" si="8"/>
        <v>325337.72</v>
      </c>
      <c r="O122" s="7">
        <v>219</v>
      </c>
    </row>
    <row r="123" spans="1:15" ht="11.25" hidden="1" outlineLevel="2">
      <c r="A123" s="6" t="s">
        <v>226</v>
      </c>
      <c r="B123" s="7" t="s">
        <v>241</v>
      </c>
      <c r="C123" s="6" t="s">
        <v>242</v>
      </c>
      <c r="D123" s="12">
        <v>414567.11</v>
      </c>
      <c r="E123" s="12">
        <v>-242208.62</v>
      </c>
      <c r="F123" s="12">
        <f t="shared" si="5"/>
        <v>172358.49</v>
      </c>
      <c r="G123" s="12">
        <v>0</v>
      </c>
      <c r="H123" s="12">
        <v>0</v>
      </c>
      <c r="I123" s="12">
        <v>0</v>
      </c>
      <c r="J123" s="12">
        <f t="shared" si="6"/>
        <v>172358.49</v>
      </c>
      <c r="K123" s="12">
        <v>8927.32</v>
      </c>
      <c r="L123" s="12">
        <v>0</v>
      </c>
      <c r="M123" s="12">
        <f t="shared" si="7"/>
        <v>8927.32</v>
      </c>
      <c r="N123" s="12">
        <f t="shared" si="8"/>
        <v>163431.16999999998</v>
      </c>
      <c r="O123" s="7">
        <v>190</v>
      </c>
    </row>
    <row r="124" spans="1:15" ht="11.25" hidden="1" outlineLevel="2">
      <c r="A124" s="6" t="s">
        <v>226</v>
      </c>
      <c r="B124" s="7" t="s">
        <v>243</v>
      </c>
      <c r="C124" s="6" t="s">
        <v>244</v>
      </c>
      <c r="D124" s="12">
        <v>0</v>
      </c>
      <c r="E124" s="12">
        <v>12798.97</v>
      </c>
      <c r="F124" s="12">
        <f t="shared" si="5"/>
        <v>12798.97</v>
      </c>
      <c r="G124" s="12">
        <v>0</v>
      </c>
      <c r="H124" s="12">
        <v>0</v>
      </c>
      <c r="I124" s="12">
        <v>0</v>
      </c>
      <c r="J124" s="12">
        <f t="shared" si="6"/>
        <v>12798.97</v>
      </c>
      <c r="K124" s="12">
        <f>-4381.5-107.05-12.78</f>
        <v>-4501.33</v>
      </c>
      <c r="L124" s="12">
        <v>15774.75</v>
      </c>
      <c r="M124" s="12">
        <f t="shared" si="7"/>
        <v>11273.42</v>
      </c>
      <c r="N124" s="12">
        <f t="shared" si="8"/>
        <v>1525.5499999999993</v>
      </c>
      <c r="O124" s="7">
        <v>189</v>
      </c>
    </row>
    <row r="125" spans="1:15" ht="11.25" hidden="1" outlineLevel="2">
      <c r="A125" s="6" t="s">
        <v>226</v>
      </c>
      <c r="B125" s="7" t="s">
        <v>243</v>
      </c>
      <c r="C125" s="6" t="s">
        <v>244</v>
      </c>
      <c r="D125" s="12">
        <v>0</v>
      </c>
      <c r="E125" s="12">
        <v>7396.96</v>
      </c>
      <c r="F125" s="12">
        <f t="shared" si="5"/>
        <v>7396.96</v>
      </c>
      <c r="G125" s="12">
        <v>0</v>
      </c>
      <c r="H125" s="12">
        <v>0</v>
      </c>
      <c r="I125" s="12">
        <v>0</v>
      </c>
      <c r="J125" s="12">
        <f t="shared" si="6"/>
        <v>7396.96</v>
      </c>
      <c r="K125" s="12">
        <v>0</v>
      </c>
      <c r="L125" s="12">
        <v>0</v>
      </c>
      <c r="M125" s="12">
        <f t="shared" si="7"/>
        <v>0</v>
      </c>
      <c r="N125" s="12">
        <f t="shared" si="8"/>
        <v>7396.96</v>
      </c>
      <c r="O125" s="7">
        <v>229</v>
      </c>
    </row>
    <row r="126" spans="1:15" ht="11.25" hidden="1" outlineLevel="2">
      <c r="A126" s="6" t="s">
        <v>226</v>
      </c>
      <c r="B126" s="7" t="s">
        <v>243</v>
      </c>
      <c r="C126" s="6" t="s">
        <v>244</v>
      </c>
      <c r="D126" s="12">
        <v>0</v>
      </c>
      <c r="E126" s="12">
        <v>7624.08</v>
      </c>
      <c r="F126" s="12">
        <f t="shared" si="5"/>
        <v>7624.08</v>
      </c>
      <c r="G126" s="12">
        <v>0</v>
      </c>
      <c r="H126" s="12">
        <v>0</v>
      </c>
      <c r="I126" s="12">
        <v>0</v>
      </c>
      <c r="J126" s="12">
        <f t="shared" si="6"/>
        <v>7624.08</v>
      </c>
      <c r="K126" s="12">
        <v>0</v>
      </c>
      <c r="L126" s="12">
        <v>0</v>
      </c>
      <c r="M126" s="12">
        <f t="shared" si="7"/>
        <v>0</v>
      </c>
      <c r="N126" s="12">
        <f t="shared" si="8"/>
        <v>7624.08</v>
      </c>
      <c r="O126" s="7">
        <v>241</v>
      </c>
    </row>
    <row r="127" spans="1:15" ht="11.25" hidden="1" outlineLevel="2">
      <c r="A127" s="6" t="s">
        <v>226</v>
      </c>
      <c r="B127" s="7" t="s">
        <v>245</v>
      </c>
      <c r="C127" s="6" t="s">
        <v>246</v>
      </c>
      <c r="D127" s="12">
        <v>166038.16</v>
      </c>
      <c r="E127" s="12">
        <v>-132332.55</v>
      </c>
      <c r="F127" s="12">
        <f t="shared" si="5"/>
        <v>33705.610000000015</v>
      </c>
      <c r="G127" s="12">
        <v>0</v>
      </c>
      <c r="H127" s="12">
        <v>0</v>
      </c>
      <c r="I127" s="12">
        <v>0</v>
      </c>
      <c r="J127" s="12">
        <f t="shared" si="6"/>
        <v>33705.610000000015</v>
      </c>
      <c r="K127" s="12">
        <f>4963.28-10000</f>
        <v>-5036.72</v>
      </c>
      <c r="L127" s="12">
        <v>-15774.75</v>
      </c>
      <c r="M127" s="12">
        <f t="shared" si="7"/>
        <v>-20811.47</v>
      </c>
      <c r="N127" s="12">
        <f t="shared" si="8"/>
        <v>54517.080000000016</v>
      </c>
      <c r="O127" s="7">
        <v>186</v>
      </c>
    </row>
    <row r="128" spans="1:15" ht="11.25" hidden="1" outlineLevel="2">
      <c r="A128" s="6" t="s">
        <v>226</v>
      </c>
      <c r="B128" s="7" t="s">
        <v>247</v>
      </c>
      <c r="C128" s="6" t="s">
        <v>248</v>
      </c>
      <c r="D128" s="12">
        <v>-29397.93</v>
      </c>
      <c r="E128" s="12">
        <v>29392.94</v>
      </c>
      <c r="F128" s="12">
        <f t="shared" si="5"/>
        <v>-4.990000000001601</v>
      </c>
      <c r="G128" s="12">
        <v>0</v>
      </c>
      <c r="H128" s="12">
        <v>0</v>
      </c>
      <c r="I128" s="12">
        <v>0</v>
      </c>
      <c r="J128" s="12">
        <f t="shared" si="6"/>
        <v>-4.990000000001601</v>
      </c>
      <c r="K128" s="12">
        <v>0</v>
      </c>
      <c r="L128" s="12">
        <v>0</v>
      </c>
      <c r="M128" s="12">
        <f t="shared" si="7"/>
        <v>0</v>
      </c>
      <c r="N128" s="12">
        <f t="shared" si="8"/>
        <v>-4.990000000001601</v>
      </c>
      <c r="O128" s="7">
        <v>187</v>
      </c>
    </row>
    <row r="129" spans="1:15" ht="11.25" hidden="1" outlineLevel="2">
      <c r="A129" s="6" t="s">
        <v>226</v>
      </c>
      <c r="B129" s="7" t="s">
        <v>249</v>
      </c>
      <c r="C129" s="6" t="s">
        <v>250</v>
      </c>
      <c r="D129" s="12">
        <v>-28725.71</v>
      </c>
      <c r="E129" s="12">
        <v>28725.69</v>
      </c>
      <c r="F129" s="12">
        <f t="shared" si="5"/>
        <v>-0.020000000000436557</v>
      </c>
      <c r="G129" s="12">
        <v>0</v>
      </c>
      <c r="H129" s="12">
        <v>0</v>
      </c>
      <c r="I129" s="12">
        <v>0</v>
      </c>
      <c r="J129" s="12">
        <f t="shared" si="6"/>
        <v>-0.020000000000436557</v>
      </c>
      <c r="K129" s="12">
        <v>-0.02</v>
      </c>
      <c r="L129" s="12">
        <v>0</v>
      </c>
      <c r="M129" s="12">
        <f t="shared" si="7"/>
        <v>-0.02</v>
      </c>
      <c r="N129" s="12">
        <f t="shared" si="8"/>
        <v>-4.365570405173713E-13</v>
      </c>
      <c r="O129" s="7">
        <v>220</v>
      </c>
    </row>
    <row r="130" spans="1:15" ht="11.25" hidden="1" outlineLevel="2">
      <c r="A130" s="6" t="s">
        <v>226</v>
      </c>
      <c r="B130" s="7" t="s">
        <v>251</v>
      </c>
      <c r="C130" s="6" t="s">
        <v>252</v>
      </c>
      <c r="D130" s="12">
        <v>57584.64</v>
      </c>
      <c r="E130" s="12">
        <v>24122.27</v>
      </c>
      <c r="F130" s="12">
        <f t="shared" si="5"/>
        <v>81706.91</v>
      </c>
      <c r="G130" s="12">
        <v>0</v>
      </c>
      <c r="H130" s="12">
        <v>0</v>
      </c>
      <c r="I130" s="12">
        <v>0</v>
      </c>
      <c r="J130" s="12">
        <f t="shared" si="6"/>
        <v>81706.91</v>
      </c>
      <c r="K130" s="12">
        <v>66564.12</v>
      </c>
      <c r="L130" s="12">
        <v>0</v>
      </c>
      <c r="M130" s="12">
        <f t="shared" si="7"/>
        <v>66564.12</v>
      </c>
      <c r="N130" s="12">
        <f t="shared" si="8"/>
        <v>15142.790000000008</v>
      </c>
      <c r="O130" s="7">
        <v>217</v>
      </c>
    </row>
    <row r="131" spans="1:15" ht="11.25" hidden="1" outlineLevel="2">
      <c r="A131" s="6" t="s">
        <v>226</v>
      </c>
      <c r="B131" s="7" t="s">
        <v>253</v>
      </c>
      <c r="C131" s="6" t="s">
        <v>254</v>
      </c>
      <c r="D131" s="12">
        <v>44480.05</v>
      </c>
      <c r="E131" s="12">
        <v>-38997</v>
      </c>
      <c r="F131" s="12">
        <f t="shared" si="5"/>
        <v>5483.050000000003</v>
      </c>
      <c r="G131" s="12">
        <v>0</v>
      </c>
      <c r="H131" s="12">
        <v>100000</v>
      </c>
      <c r="I131" s="12">
        <v>0</v>
      </c>
      <c r="J131" s="12">
        <f t="shared" si="6"/>
        <v>105483.05</v>
      </c>
      <c r="K131" s="12">
        <f>56039.04+0.8</f>
        <v>56039.840000000004</v>
      </c>
      <c r="L131" s="12">
        <v>0</v>
      </c>
      <c r="M131" s="12">
        <f t="shared" si="7"/>
        <v>56039.840000000004</v>
      </c>
      <c r="N131" s="12">
        <f t="shared" si="8"/>
        <v>49443.21</v>
      </c>
      <c r="O131" s="7">
        <v>216</v>
      </c>
    </row>
    <row r="132" spans="1:15" ht="11.25" hidden="1" outlineLevel="2">
      <c r="A132" s="6" t="s">
        <v>226</v>
      </c>
      <c r="B132" s="7" t="s">
        <v>255</v>
      </c>
      <c r="C132" s="6" t="s">
        <v>256</v>
      </c>
      <c r="D132" s="12">
        <v>120253.94</v>
      </c>
      <c r="E132" s="12">
        <v>-52270.72</v>
      </c>
      <c r="F132" s="12">
        <f t="shared" si="5"/>
        <v>67983.22</v>
      </c>
      <c r="G132" s="12">
        <v>0</v>
      </c>
      <c r="H132" s="12">
        <v>44900</v>
      </c>
      <c r="I132" s="12">
        <v>0</v>
      </c>
      <c r="J132" s="12">
        <f t="shared" si="6"/>
        <v>112883.22</v>
      </c>
      <c r="K132" s="12">
        <v>111430.84</v>
      </c>
      <c r="L132" s="12">
        <v>0</v>
      </c>
      <c r="M132" s="12">
        <f t="shared" si="7"/>
        <v>111430.84</v>
      </c>
      <c r="N132" s="12">
        <f t="shared" si="8"/>
        <v>1452.3800000000047</v>
      </c>
      <c r="O132" s="7">
        <v>251</v>
      </c>
    </row>
    <row r="133" spans="1:15" ht="11.25" hidden="1" outlineLevel="2">
      <c r="A133" s="6" t="s">
        <v>226</v>
      </c>
      <c r="B133" s="7" t="s">
        <v>257</v>
      </c>
      <c r="C133" s="6" t="s">
        <v>258</v>
      </c>
      <c r="D133" s="12">
        <v>37141.47</v>
      </c>
      <c r="E133" s="12">
        <v>343849.03</v>
      </c>
      <c r="F133" s="12">
        <f aca="true" t="shared" si="10" ref="F133:F150">D133+E133</f>
        <v>380990.5</v>
      </c>
      <c r="G133" s="12">
        <v>249383.23</v>
      </c>
      <c r="H133" s="12">
        <v>180000</v>
      </c>
      <c r="I133" s="12">
        <v>0</v>
      </c>
      <c r="J133" s="12">
        <f aca="true" t="shared" si="11" ref="J133:J150">H133+I133-G133+F133</f>
        <v>311607.27</v>
      </c>
      <c r="K133" s="12">
        <v>315435.57</v>
      </c>
      <c r="L133" s="12">
        <v>-24936.35</v>
      </c>
      <c r="M133" s="12">
        <f aca="true" t="shared" si="12" ref="M133:M150">K133+L133</f>
        <v>290499.22000000003</v>
      </c>
      <c r="N133" s="12">
        <f aca="true" t="shared" si="13" ref="N133:N150">J133-M133</f>
        <v>21108.04999999999</v>
      </c>
      <c r="O133" s="7">
        <v>252</v>
      </c>
    </row>
    <row r="134" spans="1:15" ht="11.25" hidden="1" outlineLevel="2">
      <c r="A134" s="6" t="s">
        <v>226</v>
      </c>
      <c r="B134" s="7" t="s">
        <v>259</v>
      </c>
      <c r="C134" s="6" t="s">
        <v>260</v>
      </c>
      <c r="D134" s="12">
        <v>324214.04</v>
      </c>
      <c r="E134" s="12">
        <v>0</v>
      </c>
      <c r="F134" s="12">
        <f t="shared" si="10"/>
        <v>324214.04</v>
      </c>
      <c r="G134" s="12">
        <v>0</v>
      </c>
      <c r="H134" s="12">
        <v>898000</v>
      </c>
      <c r="I134" s="12">
        <v>0</v>
      </c>
      <c r="J134" s="12">
        <f t="shared" si="11"/>
        <v>1222214.04</v>
      </c>
      <c r="K134" s="12">
        <v>1085284.07</v>
      </c>
      <c r="L134" s="12">
        <v>51572.83</v>
      </c>
      <c r="M134" s="12">
        <f t="shared" si="12"/>
        <v>1136856.9000000001</v>
      </c>
      <c r="N134" s="12">
        <f t="shared" si="13"/>
        <v>85357.1399999999</v>
      </c>
      <c r="O134" s="7">
        <v>250</v>
      </c>
    </row>
    <row r="135" spans="1:15" ht="11.25" hidden="1" outlineLevel="2">
      <c r="A135" s="6" t="s">
        <v>226</v>
      </c>
      <c r="B135" s="7" t="s">
        <v>261</v>
      </c>
      <c r="C135" s="6" t="s">
        <v>262</v>
      </c>
      <c r="D135" s="12">
        <v>391334.22</v>
      </c>
      <c r="E135" s="12">
        <v>62373.93</v>
      </c>
      <c r="F135" s="12">
        <f t="shared" si="10"/>
        <v>453708.14999999997</v>
      </c>
      <c r="G135" s="12">
        <v>0</v>
      </c>
      <c r="H135" s="12">
        <v>1223980</v>
      </c>
      <c r="I135" s="12">
        <v>334568.5</v>
      </c>
      <c r="J135" s="12">
        <f t="shared" si="11"/>
        <v>2012256.65</v>
      </c>
      <c r="K135" s="12">
        <v>1546322.28</v>
      </c>
      <c r="L135" s="12">
        <v>254896.17</v>
      </c>
      <c r="M135" s="12">
        <f t="shared" si="12"/>
        <v>1801218.45</v>
      </c>
      <c r="N135" s="12">
        <f t="shared" si="13"/>
        <v>211038.19999999995</v>
      </c>
      <c r="O135" s="7">
        <v>336</v>
      </c>
    </row>
    <row r="136" spans="1:15" ht="11.25" hidden="1" outlineLevel="2">
      <c r="A136" s="6" t="s">
        <v>226</v>
      </c>
      <c r="B136" s="7" t="s">
        <v>263</v>
      </c>
      <c r="C136" s="6" t="s">
        <v>264</v>
      </c>
      <c r="D136" s="12">
        <v>4488.92</v>
      </c>
      <c r="E136" s="12">
        <v>520015.61</v>
      </c>
      <c r="F136" s="12">
        <f t="shared" si="10"/>
        <v>524504.53</v>
      </c>
      <c r="G136" s="12">
        <v>0</v>
      </c>
      <c r="H136" s="12">
        <v>1920000</v>
      </c>
      <c r="I136" s="12">
        <v>930250</v>
      </c>
      <c r="J136" s="12">
        <f t="shared" si="11"/>
        <v>3374754.5300000003</v>
      </c>
      <c r="K136" s="12">
        <f>1912486.34-50000</f>
        <v>1862486.34</v>
      </c>
      <c r="L136" s="12">
        <v>474700.52</v>
      </c>
      <c r="M136" s="12">
        <f t="shared" si="12"/>
        <v>2337186.8600000003</v>
      </c>
      <c r="N136" s="12">
        <f t="shared" si="13"/>
        <v>1037567.6699999999</v>
      </c>
      <c r="O136" s="7">
        <v>335</v>
      </c>
    </row>
    <row r="137" spans="1:15" ht="11.25" hidden="1" outlineLevel="2">
      <c r="A137" s="6" t="s">
        <v>226</v>
      </c>
      <c r="B137" s="7" t="s">
        <v>265</v>
      </c>
      <c r="C137" s="6" t="s">
        <v>266</v>
      </c>
      <c r="D137" s="12">
        <v>3500</v>
      </c>
      <c r="E137" s="12">
        <v>-3500</v>
      </c>
      <c r="F137" s="12">
        <f t="shared" si="10"/>
        <v>0</v>
      </c>
      <c r="G137" s="12">
        <v>0</v>
      </c>
      <c r="H137" s="12">
        <v>0</v>
      </c>
      <c r="I137" s="12">
        <v>0</v>
      </c>
      <c r="J137" s="12">
        <f t="shared" si="11"/>
        <v>0</v>
      </c>
      <c r="K137" s="12">
        <v>0</v>
      </c>
      <c r="L137" s="12">
        <v>0</v>
      </c>
      <c r="M137" s="12">
        <f t="shared" si="12"/>
        <v>0</v>
      </c>
      <c r="N137" s="12">
        <f t="shared" si="13"/>
        <v>0</v>
      </c>
      <c r="O137" s="7">
        <v>353</v>
      </c>
    </row>
    <row r="138" spans="1:15" ht="11.25" hidden="1" outlineLevel="2">
      <c r="A138" s="6" t="s">
        <v>226</v>
      </c>
      <c r="B138" s="7" t="s">
        <v>267</v>
      </c>
      <c r="C138" s="6" t="s">
        <v>268</v>
      </c>
      <c r="D138" s="12">
        <v>110000</v>
      </c>
      <c r="E138" s="12">
        <v>-110063.65</v>
      </c>
      <c r="F138" s="12">
        <f t="shared" si="10"/>
        <v>-63.64999999999418</v>
      </c>
      <c r="G138" s="12">
        <v>0</v>
      </c>
      <c r="H138" s="12">
        <v>0</v>
      </c>
      <c r="I138" s="12">
        <v>0</v>
      </c>
      <c r="J138" s="12">
        <f t="shared" si="11"/>
        <v>-63.64999999999418</v>
      </c>
      <c r="K138" s="12">
        <v>0</v>
      </c>
      <c r="L138" s="12">
        <v>-63.65</v>
      </c>
      <c r="M138" s="12">
        <f t="shared" si="12"/>
        <v>-63.65</v>
      </c>
      <c r="N138" s="12">
        <f t="shared" si="13"/>
        <v>5.8193450058752205E-12</v>
      </c>
      <c r="O138" s="7">
        <v>354</v>
      </c>
    </row>
    <row r="139" spans="1:15" ht="11.25" hidden="1" outlineLevel="2">
      <c r="A139" s="6" t="s">
        <v>226</v>
      </c>
      <c r="B139" s="7" t="s">
        <v>269</v>
      </c>
      <c r="C139" s="6" t="s">
        <v>270</v>
      </c>
      <c r="D139" s="12">
        <v>-90756.26</v>
      </c>
      <c r="E139" s="12">
        <v>-137998.32</v>
      </c>
      <c r="F139" s="12">
        <f t="shared" si="10"/>
        <v>-228754.58000000002</v>
      </c>
      <c r="G139" s="12">
        <v>-249383.23</v>
      </c>
      <c r="H139" s="12">
        <v>0</v>
      </c>
      <c r="I139" s="12">
        <v>0</v>
      </c>
      <c r="J139" s="12">
        <f t="shared" si="11"/>
        <v>20628.649999999994</v>
      </c>
      <c r="K139" s="12">
        <v>0</v>
      </c>
      <c r="L139" s="12">
        <v>20628.65</v>
      </c>
      <c r="M139" s="12">
        <f t="shared" si="12"/>
        <v>20628.65</v>
      </c>
      <c r="N139" s="12">
        <f t="shared" si="13"/>
        <v>0</v>
      </c>
      <c r="O139" s="7">
        <v>356</v>
      </c>
    </row>
    <row r="140" spans="1:15" ht="11.25" hidden="1" outlineLevel="1">
      <c r="A140" s="9" t="s">
        <v>301</v>
      </c>
      <c r="B140" s="7"/>
      <c r="C140" s="6"/>
      <c r="D140" s="14">
        <f aca="true" t="shared" si="14" ref="D140:N140">SUBTOTAL(9,D116:D139)</f>
        <v>3030880.05</v>
      </c>
      <c r="E140" s="14">
        <f t="shared" si="14"/>
        <v>336105.4000000001</v>
      </c>
      <c r="F140" s="14">
        <f t="shared" si="14"/>
        <v>3366985.4499999997</v>
      </c>
      <c r="G140" s="14">
        <f t="shared" si="14"/>
        <v>0</v>
      </c>
      <c r="H140" s="14">
        <f t="shared" si="14"/>
        <v>4366880</v>
      </c>
      <c r="I140" s="14">
        <f t="shared" si="14"/>
        <v>1264818.5</v>
      </c>
      <c r="J140" s="14">
        <f t="shared" si="14"/>
        <v>8998683.95</v>
      </c>
      <c r="K140" s="14">
        <f t="shared" si="14"/>
        <v>5042958.06</v>
      </c>
      <c r="L140" s="14">
        <f t="shared" si="14"/>
        <v>776798.17</v>
      </c>
      <c r="M140" s="14">
        <f t="shared" si="14"/>
        <v>5819756.23</v>
      </c>
      <c r="N140" s="14">
        <f t="shared" si="14"/>
        <v>3178927.7199999997</v>
      </c>
      <c r="O140" s="7"/>
    </row>
    <row r="141" spans="1:15" ht="11.25" hidden="1" outlineLevel="2">
      <c r="A141" s="6" t="s">
        <v>271</v>
      </c>
      <c r="B141" s="7" t="s">
        <v>272</v>
      </c>
      <c r="C141" s="6" t="s">
        <v>273</v>
      </c>
      <c r="D141" s="12">
        <v>59364.75</v>
      </c>
      <c r="E141" s="12">
        <v>1060348.44</v>
      </c>
      <c r="F141" s="12">
        <f t="shared" si="10"/>
        <v>1119713.19</v>
      </c>
      <c r="G141" s="12">
        <v>0</v>
      </c>
      <c r="H141" s="12">
        <v>170000</v>
      </c>
      <c r="I141" s="12">
        <v>500000</v>
      </c>
      <c r="J141" s="12">
        <f t="shared" si="11"/>
        <v>1789713.19</v>
      </c>
      <c r="K141" s="12">
        <v>184300.28</v>
      </c>
      <c r="L141" s="12">
        <v>541508.46</v>
      </c>
      <c r="M141" s="12">
        <f t="shared" si="12"/>
        <v>725808.74</v>
      </c>
      <c r="N141" s="12">
        <f t="shared" si="13"/>
        <v>1063904.45</v>
      </c>
      <c r="O141" s="7">
        <v>260</v>
      </c>
    </row>
    <row r="142" spans="1:15" ht="11.25" hidden="1" outlineLevel="2">
      <c r="A142" s="6" t="s">
        <v>271</v>
      </c>
      <c r="B142" s="7" t="s">
        <v>274</v>
      </c>
      <c r="C142" s="6" t="s">
        <v>275</v>
      </c>
      <c r="D142" s="12">
        <v>254557.15</v>
      </c>
      <c r="E142" s="12">
        <v>247879.83</v>
      </c>
      <c r="F142" s="12">
        <f t="shared" si="10"/>
        <v>502436.98</v>
      </c>
      <c r="G142" s="12">
        <v>0</v>
      </c>
      <c r="H142" s="12">
        <v>389000</v>
      </c>
      <c r="I142" s="12">
        <v>0</v>
      </c>
      <c r="J142" s="12">
        <f t="shared" si="11"/>
        <v>891436.98</v>
      </c>
      <c r="K142" s="12">
        <f>313806.99+41178.75</f>
        <v>354985.74</v>
      </c>
      <c r="L142" s="12">
        <v>235134.61</v>
      </c>
      <c r="M142" s="12">
        <f t="shared" si="12"/>
        <v>590120.35</v>
      </c>
      <c r="N142" s="12">
        <f t="shared" si="13"/>
        <v>301316.63</v>
      </c>
      <c r="O142" s="7">
        <v>338</v>
      </c>
    </row>
    <row r="143" spans="1:15" ht="11.25" hidden="1" outlineLevel="2">
      <c r="A143" s="6" t="s">
        <v>271</v>
      </c>
      <c r="B143" s="7" t="s">
        <v>276</v>
      </c>
      <c r="C143" s="6" t="s">
        <v>277</v>
      </c>
      <c r="D143" s="12">
        <v>215500</v>
      </c>
      <c r="E143" s="12">
        <v>1020000</v>
      </c>
      <c r="F143" s="12">
        <f t="shared" si="10"/>
        <v>1235500</v>
      </c>
      <c r="G143" s="12">
        <v>0</v>
      </c>
      <c r="H143" s="12">
        <v>0</v>
      </c>
      <c r="I143" s="12">
        <v>0</v>
      </c>
      <c r="J143" s="12">
        <f t="shared" si="11"/>
        <v>1235500</v>
      </c>
      <c r="K143" s="12">
        <v>80427.41</v>
      </c>
      <c r="L143" s="12">
        <v>1027328.93</v>
      </c>
      <c r="M143" s="12">
        <f t="shared" si="12"/>
        <v>1107756.34</v>
      </c>
      <c r="N143" s="12">
        <f t="shared" si="13"/>
        <v>127743.65999999992</v>
      </c>
      <c r="O143" s="7">
        <v>371</v>
      </c>
    </row>
    <row r="144" spans="1:15" ht="11.25" hidden="1" outlineLevel="1">
      <c r="A144" s="9" t="s">
        <v>302</v>
      </c>
      <c r="B144" s="7"/>
      <c r="C144" s="6"/>
      <c r="D144" s="14">
        <f aca="true" t="shared" si="15" ref="D144:N144">SUBTOTAL(9,D141:D143)</f>
        <v>529421.9</v>
      </c>
      <c r="E144" s="14">
        <f t="shared" si="15"/>
        <v>2328228.27</v>
      </c>
      <c r="F144" s="14">
        <f t="shared" si="15"/>
        <v>2857650.17</v>
      </c>
      <c r="G144" s="14">
        <f t="shared" si="15"/>
        <v>0</v>
      </c>
      <c r="H144" s="14">
        <f t="shared" si="15"/>
        <v>559000</v>
      </c>
      <c r="I144" s="14">
        <f t="shared" si="15"/>
        <v>500000</v>
      </c>
      <c r="J144" s="14">
        <f t="shared" si="15"/>
        <v>3916650.17</v>
      </c>
      <c r="K144" s="14">
        <f t="shared" si="15"/>
        <v>619713.43</v>
      </c>
      <c r="L144" s="14">
        <f t="shared" si="15"/>
        <v>1803972</v>
      </c>
      <c r="M144" s="14">
        <f t="shared" si="15"/>
        <v>2423685.4299999997</v>
      </c>
      <c r="N144" s="14">
        <f t="shared" si="15"/>
        <v>1492964.74</v>
      </c>
      <c r="O144" s="7"/>
    </row>
    <row r="145" spans="1:15" ht="11.25" hidden="1" outlineLevel="2">
      <c r="A145" s="6" t="s">
        <v>278</v>
      </c>
      <c r="B145" s="7" t="s">
        <v>279</v>
      </c>
      <c r="C145" s="6" t="s">
        <v>280</v>
      </c>
      <c r="D145" s="12">
        <v>493593.69</v>
      </c>
      <c r="E145" s="12">
        <v>1805648.45</v>
      </c>
      <c r="F145" s="12">
        <f t="shared" si="10"/>
        <v>2299242.14</v>
      </c>
      <c r="G145" s="12">
        <v>0</v>
      </c>
      <c r="H145" s="12">
        <v>2614810</v>
      </c>
      <c r="I145" s="12">
        <v>100000</v>
      </c>
      <c r="J145" s="12">
        <f t="shared" si="11"/>
        <v>5014052.140000001</v>
      </c>
      <c r="K145" s="12">
        <f>2463596.6+1762.02</f>
        <v>2465358.62</v>
      </c>
      <c r="L145" s="12">
        <v>40615.6</v>
      </c>
      <c r="M145" s="12">
        <f t="shared" si="12"/>
        <v>2505974.22</v>
      </c>
      <c r="N145" s="12">
        <f t="shared" si="13"/>
        <v>2508077.9200000004</v>
      </c>
      <c r="O145" s="7">
        <v>285</v>
      </c>
    </row>
    <row r="146" spans="1:15" ht="11.25" hidden="1" outlineLevel="2">
      <c r="A146" s="6" t="s">
        <v>278</v>
      </c>
      <c r="B146" s="7" t="s">
        <v>281</v>
      </c>
      <c r="C146" s="6" t="s">
        <v>282</v>
      </c>
      <c r="D146" s="12">
        <v>85305.87</v>
      </c>
      <c r="E146" s="12">
        <v>179301.04</v>
      </c>
      <c r="F146" s="12">
        <f t="shared" si="10"/>
        <v>264606.91000000003</v>
      </c>
      <c r="G146" s="12">
        <v>0</v>
      </c>
      <c r="H146" s="12">
        <v>2133700</v>
      </c>
      <c r="I146" s="12">
        <v>193000</v>
      </c>
      <c r="J146" s="12">
        <f t="shared" si="11"/>
        <v>2591306.91</v>
      </c>
      <c r="K146" s="12">
        <v>2178301.4</v>
      </c>
      <c r="L146" s="12">
        <v>372254.95</v>
      </c>
      <c r="M146" s="12">
        <f t="shared" si="12"/>
        <v>2550556.35</v>
      </c>
      <c r="N146" s="12">
        <f t="shared" si="13"/>
        <v>40750.560000000056</v>
      </c>
      <c r="O146" s="7">
        <v>346</v>
      </c>
    </row>
    <row r="147" spans="1:15" ht="11.25" hidden="1" outlineLevel="1">
      <c r="A147" s="9" t="s">
        <v>303</v>
      </c>
      <c r="B147" s="7"/>
      <c r="C147" s="6"/>
      <c r="D147" s="14">
        <f aca="true" t="shared" si="16" ref="D147:N147">SUBTOTAL(9,D145:D146)</f>
        <v>578899.56</v>
      </c>
      <c r="E147" s="14">
        <f t="shared" si="16"/>
        <v>1984949.49</v>
      </c>
      <c r="F147" s="14">
        <f t="shared" si="16"/>
        <v>2563849.0500000003</v>
      </c>
      <c r="G147" s="14">
        <f t="shared" si="16"/>
        <v>0</v>
      </c>
      <c r="H147" s="14">
        <f t="shared" si="16"/>
        <v>4748510</v>
      </c>
      <c r="I147" s="14">
        <f t="shared" si="16"/>
        <v>293000</v>
      </c>
      <c r="J147" s="14">
        <f t="shared" si="16"/>
        <v>7605359.050000001</v>
      </c>
      <c r="K147" s="14">
        <f t="shared" si="16"/>
        <v>4643660.02</v>
      </c>
      <c r="L147" s="14">
        <f t="shared" si="16"/>
        <v>412870.55</v>
      </c>
      <c r="M147" s="14">
        <f t="shared" si="16"/>
        <v>5056530.57</v>
      </c>
      <c r="N147" s="14">
        <f t="shared" si="16"/>
        <v>2548828.4800000004</v>
      </c>
      <c r="O147" s="7"/>
    </row>
    <row r="148" spans="1:15" ht="11.25" hidden="1" outlineLevel="2">
      <c r="A148" s="6" t="s">
        <v>283</v>
      </c>
      <c r="B148" s="7" t="s">
        <v>284</v>
      </c>
      <c r="C148" s="6" t="s">
        <v>285</v>
      </c>
      <c r="D148" s="12">
        <v>85000</v>
      </c>
      <c r="E148" s="12">
        <v>300000</v>
      </c>
      <c r="F148" s="12">
        <f t="shared" si="10"/>
        <v>385000</v>
      </c>
      <c r="G148" s="12">
        <v>0</v>
      </c>
      <c r="H148" s="12">
        <v>0</v>
      </c>
      <c r="I148" s="12">
        <v>0</v>
      </c>
      <c r="J148" s="12">
        <f t="shared" si="11"/>
        <v>385000</v>
      </c>
      <c r="K148" s="12">
        <v>133867.68</v>
      </c>
      <c r="L148" s="12">
        <v>320881.46</v>
      </c>
      <c r="M148" s="12">
        <f t="shared" si="12"/>
        <v>454749.14</v>
      </c>
      <c r="N148" s="12">
        <f t="shared" si="13"/>
        <v>-69749.14000000001</v>
      </c>
      <c r="O148" s="7">
        <v>359</v>
      </c>
    </row>
    <row r="149" spans="1:15" ht="11.25" hidden="1" outlineLevel="2">
      <c r="A149" s="6" t="s">
        <v>283</v>
      </c>
      <c r="B149" s="7" t="s">
        <v>286</v>
      </c>
      <c r="C149" s="6" t="s">
        <v>287</v>
      </c>
      <c r="D149" s="12">
        <v>250000</v>
      </c>
      <c r="E149" s="12">
        <v>1700000</v>
      </c>
      <c r="F149" s="12">
        <f t="shared" si="10"/>
        <v>1950000</v>
      </c>
      <c r="G149" s="12">
        <v>0</v>
      </c>
      <c r="H149" s="12">
        <v>90000</v>
      </c>
      <c r="I149" s="12">
        <v>400000</v>
      </c>
      <c r="J149" s="12">
        <f t="shared" si="11"/>
        <v>2440000</v>
      </c>
      <c r="K149" s="12">
        <v>602187</v>
      </c>
      <c r="L149" s="12">
        <v>1836562.56</v>
      </c>
      <c r="M149" s="12">
        <f t="shared" si="12"/>
        <v>2438749.56</v>
      </c>
      <c r="N149" s="12">
        <f t="shared" si="13"/>
        <v>1250.4399999999441</v>
      </c>
      <c r="O149" s="7">
        <v>362</v>
      </c>
    </row>
    <row r="150" spans="1:15" ht="11.25" hidden="1" outlineLevel="2">
      <c r="A150" s="6" t="s">
        <v>283</v>
      </c>
      <c r="B150" s="7" t="s">
        <v>288</v>
      </c>
      <c r="C150" s="6" t="s">
        <v>289</v>
      </c>
      <c r="D150" s="12">
        <v>0</v>
      </c>
      <c r="E150" s="12">
        <v>0</v>
      </c>
      <c r="F150" s="12">
        <f t="shared" si="10"/>
        <v>0</v>
      </c>
      <c r="G150" s="12">
        <v>0</v>
      </c>
      <c r="H150" s="12">
        <v>338300</v>
      </c>
      <c r="I150" s="12">
        <v>215000</v>
      </c>
      <c r="J150" s="12">
        <f t="shared" si="11"/>
        <v>553300</v>
      </c>
      <c r="K150" s="12">
        <v>202101.71</v>
      </c>
      <c r="L150" s="12">
        <v>90952.39</v>
      </c>
      <c r="M150" s="12">
        <f t="shared" si="12"/>
        <v>293054.1</v>
      </c>
      <c r="N150" s="12">
        <f t="shared" si="13"/>
        <v>260245.90000000002</v>
      </c>
      <c r="O150" s="7">
        <v>410</v>
      </c>
    </row>
    <row r="151" spans="1:15" ht="11.25" hidden="1" outlineLevel="1">
      <c r="A151" s="9" t="s">
        <v>304</v>
      </c>
      <c r="B151" s="7"/>
      <c r="C151" s="6"/>
      <c r="D151" s="14">
        <f aca="true" t="shared" si="17" ref="D151:N151">SUBTOTAL(9,D148:D150)</f>
        <v>335000</v>
      </c>
      <c r="E151" s="14">
        <f t="shared" si="17"/>
        <v>2000000</v>
      </c>
      <c r="F151" s="14">
        <f t="shared" si="17"/>
        <v>2335000</v>
      </c>
      <c r="G151" s="14">
        <f t="shared" si="17"/>
        <v>0</v>
      </c>
      <c r="H151" s="14">
        <f t="shared" si="17"/>
        <v>428300</v>
      </c>
      <c r="I151" s="14">
        <f t="shared" si="17"/>
        <v>615000</v>
      </c>
      <c r="J151" s="14">
        <f t="shared" si="17"/>
        <v>3378300</v>
      </c>
      <c r="K151" s="14">
        <f t="shared" si="17"/>
        <v>938156.3899999999</v>
      </c>
      <c r="L151" s="14">
        <f t="shared" si="17"/>
        <v>2248396.41</v>
      </c>
      <c r="M151" s="14">
        <f t="shared" si="17"/>
        <v>3186552.8000000003</v>
      </c>
      <c r="N151" s="14">
        <f t="shared" si="17"/>
        <v>191747.19999999995</v>
      </c>
      <c r="O151" s="7"/>
    </row>
    <row r="152" spans="1:15" ht="11.25" collapsed="1">
      <c r="A152" s="9" t="s">
        <v>305</v>
      </c>
      <c r="B152" s="7"/>
      <c r="C152" s="6"/>
      <c r="D152" s="13">
        <f aca="true" t="shared" si="18" ref="D152:N152">SUBTOTAL(9,D2:D150)</f>
        <v>8307681.170000002</v>
      </c>
      <c r="E152" s="13">
        <f t="shared" si="18"/>
        <v>9350135.940000001</v>
      </c>
      <c r="F152" s="13">
        <f t="shared" si="18"/>
        <v>17657817.110000003</v>
      </c>
      <c r="G152" s="13">
        <f t="shared" si="18"/>
        <v>0</v>
      </c>
      <c r="H152" s="13">
        <f t="shared" si="18"/>
        <v>25418468.52</v>
      </c>
      <c r="I152" s="13">
        <f t="shared" si="18"/>
        <v>6488238.18</v>
      </c>
      <c r="J152" s="13">
        <f t="shared" si="18"/>
        <v>49564523.80999999</v>
      </c>
      <c r="K152" s="13">
        <f t="shared" si="18"/>
        <v>26152822.54</v>
      </c>
      <c r="L152" s="13">
        <f t="shared" si="18"/>
        <v>10843270.15</v>
      </c>
      <c r="M152" s="13">
        <f t="shared" si="18"/>
        <v>36996092.69</v>
      </c>
      <c r="N152" s="13">
        <f t="shared" si="18"/>
        <v>12568431.120000003</v>
      </c>
      <c r="O152" s="7"/>
    </row>
    <row r="154" spans="8:9" ht="11.25">
      <c r="H154" s="15">
        <f>H152+I152</f>
        <v>31906706.7</v>
      </c>
      <c r="I154" s="15"/>
    </row>
  </sheetData>
  <sheetProtection/>
  <mergeCells count="1">
    <mergeCell ref="H154:I154"/>
  </mergeCells>
  <printOptions horizontalCentered="1"/>
  <pageMargins left="0.2362204724409449" right="0.15748031496062992" top="1.1811023622047245" bottom="0.35433070866141736" header="0.6692913385826772" footer="0.07874015748031496"/>
  <pageSetup fitToHeight="4" fitToWidth="1" horizontalDpi="600" verticalDpi="600" orientation="landscape" scale="77" r:id="rId1"/>
  <headerFooter alignWithMargins="0">
    <oddHeader>&amp;C&amp;"Arial,Negrita"&amp;10INSTITUTO NACIONAL DE ASTROFISICA OPTICA Y ELECTRONICA
ANALITICO GLOBAL DE PROYECTOS EXTERNOS
EJERCICIO: 2009    PERIODO: ENERO-DICIEMBRE     F.F.: 4-CONACYT</oddHeader>
    <oddFooter>&amp;L&amp;8
22-Feb-2010 &amp;R&amp;8Hoja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Administracion</cp:lastModifiedBy>
  <cp:lastPrinted>2010-03-18T22:37:31Z</cp:lastPrinted>
  <dcterms:created xsi:type="dcterms:W3CDTF">2007-01-12T00:53:36Z</dcterms:created>
  <dcterms:modified xsi:type="dcterms:W3CDTF">2010-03-18T22:38:37Z</dcterms:modified>
  <cp:category/>
  <cp:version/>
  <cp:contentType/>
  <cp:contentStatus/>
</cp:coreProperties>
</file>