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Analitico Py. CONACYT" sheetId="1" r:id="rId1"/>
  </sheets>
  <definedNames>
    <definedName name="_xlnm.Print_Titles" localSheetId="0">'Analitico Py. CONACYT'!$1:$1</definedName>
  </definedNames>
  <calcPr fullCalcOnLoad="1"/>
</workbook>
</file>

<file path=xl/sharedStrings.xml><?xml version="1.0" encoding="utf-8"?>
<sst xmlns="http://schemas.openxmlformats.org/spreadsheetml/2006/main" count="195" uniqueCount="111">
  <si>
    <t>60106 - APOYOS CONACYT</t>
  </si>
  <si>
    <t>PY.INT.J200.370/2004 KOUZINE</t>
  </si>
  <si>
    <t>PY.INT.J200.273/2004 DR. ARIAS</t>
  </si>
  <si>
    <t>PY.INT.J200.844 DRA.RECILLAS</t>
  </si>
  <si>
    <t>REP.INV.MEX.DR.CESAR TORRES HUITZIL</t>
  </si>
  <si>
    <t>PY.INT.J100.83/2006 DR. ARIAS MEX-QUEBEC</t>
  </si>
  <si>
    <t>PY.INT. UC-MEXUS DR. SUCAR S.</t>
  </si>
  <si>
    <t>PY.GTM FON-INST-212-06(DAAJ I0110/137/06)</t>
  </si>
  <si>
    <t>PY.INT.J110.167/2006 DR. CORONA</t>
  </si>
  <si>
    <t>PY.INT.J100.295/2006 DR. MUJICA</t>
  </si>
  <si>
    <t>PY.INT.J110.305/2006 DRA. RECILLAS</t>
  </si>
  <si>
    <t>PY.INT.J110.465/2006 DR. ACEVES</t>
  </si>
  <si>
    <t>REP.INV.MEX.DR.MAY ARRIOJA DANIEL A</t>
  </si>
  <si>
    <t>REP.INV.MEX.DR.RODRIGUEZ MERINO LINO</t>
  </si>
  <si>
    <t>REP. INV. MEX. DR. SALINAS LUNA JAVIER</t>
  </si>
  <si>
    <t>REP.INV.DR. ZURITA SANCHEZ JORGE R.</t>
  </si>
  <si>
    <t>REP. INV. DRA.BERTHA A. PORRAS JUAREZ</t>
  </si>
  <si>
    <t>PY.INT.2006-21-002-042 DR.CORONA</t>
  </si>
  <si>
    <t>PY.INV.2005-50786 DR. HUGHES DAVID</t>
  </si>
  <si>
    <t>REP.INV. DR. EDGAR REYES AYONA</t>
  </si>
  <si>
    <t>PY.68425 DR. CELSO GUTIERREZ M.</t>
  </si>
  <si>
    <t>PY.68425 DR. J.ALEJANDRO DIAZ M.</t>
  </si>
  <si>
    <t>PY.68425 DR. DAVID M.GALE REGAN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</si>
  <si>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</si>
  <si>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</si>
  <si>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</si>
  <si>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</si>
  <si>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</si>
  <si>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</si>
  <si>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</si>
  <si>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</si>
  <si>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</si>
  <si>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PY.45258 FSIE. DR.FUENTES CHAVEZ LUIS OLAC</t>
  </si>
  <si>
    <t>PY.42611 FSIE. DR. BRINK ELIAS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</si>
  <si>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</si>
  <si>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</si>
  <si>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</si>
  <si>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</si>
  <si>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</si>
  <si>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</si>
  <si>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</si>
  <si>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</si>
  <si>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</si>
  <si>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</si>
  <si>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</si>
  <si>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PY.45740/A-1 DRA. ELSA RECILLAS SEP/04</t>
  </si>
  <si>
    <t>PY.DR.SUCAR SEP-2004-C01-47968</t>
  </si>
  <si>
    <t>PY.INV.SEP.2005-48744 DR.ARRIZON</t>
  </si>
  <si>
    <t>PY.INV.SEP.2005-49699 DR.GRANADOS</t>
  </si>
  <si>
    <t>PY.INV.SEP.2005-51511 VII DR.LINARES A.</t>
  </si>
  <si>
    <t>PY.INV.SEP.2005 49878 DR. PLIONIS</t>
  </si>
  <si>
    <t>PY.INV.SEP.2005-48454 DR. KOSAREV</t>
  </si>
  <si>
    <t>PY.INV.SEP.2005-50395 DR. CORNEJO</t>
  </si>
  <si>
    <t>PY.INV.SEP-2005 - 5241DR. ZALDIVAR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</si>
  <si>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</si>
  <si>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</si>
  <si>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</si>
  <si>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</si>
  <si>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</si>
  <si>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</si>
  <si>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</si>
  <si>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</si>
  <si>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</si>
  <si>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</si>
  <si>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</si>
  <si>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</si>
  <si>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</si>
  <si>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</si>
  <si>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</si>
  <si>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</si>
  <si>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</si>
  <si>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</si>
  <si>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</si>
  <si>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60115 - FONDO SECTORIAL DE INV. SALUD Y SEG. SOC</t>
  </si>
  <si>
    <t>PY. SALUD-2005-01-14012 DR. CARLOS TREVIÑO</t>
  </si>
  <si>
    <t>PY. SALUD-2005-01-14265 DR. APOLO ZEUS ESCUDERO</t>
  </si>
  <si>
    <t>60116 - FONDO SEC. INV. Y DESAR. TEC. EN ENERGIA</t>
  </si>
  <si>
    <t>PY. CFE-2006-C05-48087 DR. ALTAMIRANO</t>
  </si>
  <si>
    <t>CUENTA</t>
  </si>
  <si>
    <t>PROYECTO</t>
  </si>
  <si>
    <t>SALDOS AL         31-DIC-06 GTO. CORRIENTE</t>
  </si>
  <si>
    <t>SALDOS AL         31-DIC-06 GTO. INVERSION</t>
  </si>
  <si>
    <t>TOTAL SALDOS AL 31-DIC-06</t>
  </si>
  <si>
    <t>MOVS. INVERSION AFECTAN A SALDO 2006</t>
  </si>
  <si>
    <t>INGRESOS      ENE-JUN/2007 GTO. CORRIENTE</t>
  </si>
  <si>
    <t>INGRESOS      ENE-JUN/2007 GTO. INVERSION</t>
  </si>
  <si>
    <t>TOTAL INGRESOS ACUMULADOS</t>
  </si>
  <si>
    <t>GTO. CORR. ACUMULADO AL 30-JUN-2007</t>
  </si>
  <si>
    <t>GTO. INVERSION ACUMULADO AL     30-JUN-2007</t>
  </si>
  <si>
    <t>TOTAL GASTOS ACUMULADOS</t>
  </si>
  <si>
    <t>SALDO POR EJERCER AL       30-JUN/2007</t>
  </si>
  <si>
    <t>SUBCUENTA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</si>
  <si>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</si>
  <si>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</si>
  <si>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</si>
  <si>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</si>
  <si>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</si>
  <si>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general</t>
  </si>
  <si>
    <t>PY.INV.2005-50359 DRA.RODRIGUEZ</t>
  </si>
  <si>
    <t>PY.INV.2005-49942 DR. ROSA GONZALEZ</t>
  </si>
  <si>
    <t>PY.INV.2005-49847 DR. TERLEVICH</t>
  </si>
  <si>
    <t>PY.INV.2005-49232 DRA.CASTRO IBARRA</t>
  </si>
  <si>
    <t>PY.INV.2005-49231 DR. MIGUEL CHAVEZ</t>
  </si>
  <si>
    <t>PY.INV.2005-49238 DR. ALONSO CORONA</t>
  </si>
  <si>
    <t>PY.INV.2005-51146 DR. DAVID ITURBE</t>
  </si>
  <si>
    <t>PY.INV.2005-48396 DR. ESTEBAN TLELO</t>
  </si>
  <si>
    <t>PY.INV.2005-49573 DR. JULIO C.RAMIREZ</t>
  </si>
  <si>
    <t>PY. 47141/A-1 DR. EDMUNDO GUTIERREZ SEP/04</t>
  </si>
  <si>
    <t>PY.INV.SEP-2005-50614 DR. CASTRO</t>
  </si>
  <si>
    <t>PY.INV.SEP-2005 - 49640 DRA. GORDANA</t>
  </si>
  <si>
    <t>INGRESOS/07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</si>
</sst>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7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7" fontId="1" fillId="3" borderId="1" xfId="0" applyNumberFormat="1" applyFont="1" applyFill="1" applyBorder="1" applyAlignment="1">
      <alignment vertical="center"/>
    </xf>
    <xf numFmtId="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7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97" sqref="H97"/>
    </sheetView>
  </sheetViews>
  <sheetFormatPr defaultColWidth="11.421875" defaultRowHeight="12.75" outlineLevelRow="2"/>
  <cols>
    <col min="1" max="1" width="0.85546875" style="3" customWidth="1"/>
    <col min="2" max="2" width="9.57421875" style="1" bestFit="1" customWidth="1"/>
    <col min="3" max="3" width="36.0039062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4" t="s">
        <v>78</v>
      </c>
      <c r="B1" s="5" t="s">
        <v>91</v>
      </c>
      <c r="C1" s="4" t="s">
        <v>79</v>
      </c>
      <c r="D1" s="6" t="s">
        <v>80</v>
      </c>
      <c r="E1" s="6" t="s">
        <v>81</v>
      </c>
      <c r="F1" s="6" t="s">
        <v>82</v>
      </c>
      <c r="G1" s="6" t="s">
        <v>83</v>
      </c>
      <c r="H1" s="6" t="s">
        <v>84</v>
      </c>
      <c r="I1" s="6" t="s">
        <v>85</v>
      </c>
      <c r="J1" s="6" t="s">
        <v>86</v>
      </c>
      <c r="K1" s="6" t="s">
        <v>87</v>
      </c>
      <c r="L1" s="6" t="s">
        <v>88</v>
      </c>
      <c r="M1" s="6" t="s">
        <v>89</v>
      </c>
      <c r="N1" s="6" t="s">
        <v>90</v>
      </c>
    </row>
    <row r="2" spans="1:15" ht="11.25" outlineLevel="2">
      <c r="A2" s="7" t="s">
        <v>0</v>
      </c>
      <c r="B2" s="8">
        <v>6010670103</v>
      </c>
      <c r="C2" s="7" t="s">
        <v>1</v>
      </c>
      <c r="D2" s="9">
        <v>0</v>
      </c>
      <c r="E2" s="9">
        <v>0</v>
      </c>
      <c r="F2" s="9">
        <f>D2+E2</f>
        <v>0</v>
      </c>
      <c r="G2" s="9">
        <v>0</v>
      </c>
      <c r="H2" s="9">
        <v>0</v>
      </c>
      <c r="I2" s="9">
        <v>0</v>
      </c>
      <c r="J2" s="9">
        <f>H2+I2-G2+F2</f>
        <v>0</v>
      </c>
      <c r="K2" s="9">
        <v>0</v>
      </c>
      <c r="L2" s="9">
        <v>0</v>
      </c>
      <c r="M2" s="9">
        <f>K2+L2</f>
        <v>0</v>
      </c>
      <c r="N2" s="15">
        <f>J2-M2</f>
        <v>0</v>
      </c>
      <c r="O2" s="1">
        <v>209</v>
      </c>
    </row>
    <row r="3" spans="1:15" ht="11.25" outlineLevel="2">
      <c r="A3" s="7" t="s">
        <v>0</v>
      </c>
      <c r="B3" s="8">
        <v>6010670106</v>
      </c>
      <c r="C3" s="7" t="s">
        <v>2</v>
      </c>
      <c r="D3" s="9">
        <v>0</v>
      </c>
      <c r="E3" s="9">
        <v>0</v>
      </c>
      <c r="F3" s="9">
        <f aca="true" t="shared" si="0" ref="F3:F80">D3+E3</f>
        <v>0</v>
      </c>
      <c r="G3" s="9">
        <v>0</v>
      </c>
      <c r="H3" s="9">
        <v>0</v>
      </c>
      <c r="I3" s="9">
        <v>0</v>
      </c>
      <c r="J3" s="9">
        <f aca="true" t="shared" si="1" ref="J3:J80">H3+I3-G3+F3</f>
        <v>0</v>
      </c>
      <c r="K3" s="9">
        <v>0</v>
      </c>
      <c r="L3" s="9">
        <v>0</v>
      </c>
      <c r="M3" s="9">
        <f aca="true" t="shared" si="2" ref="M3:M80">K3+L3</f>
        <v>0</v>
      </c>
      <c r="N3" s="15">
        <f aca="true" t="shared" si="3" ref="N3:N80">J3-M3</f>
        <v>0</v>
      </c>
      <c r="O3" s="1">
        <v>207</v>
      </c>
    </row>
    <row r="4" spans="1:15" ht="11.25" outlineLevel="2">
      <c r="A4" s="7" t="s">
        <v>0</v>
      </c>
      <c r="B4" s="8">
        <v>6010670109</v>
      </c>
      <c r="C4" s="7" t="s">
        <v>3</v>
      </c>
      <c r="D4" s="9">
        <v>0</v>
      </c>
      <c r="E4" s="9">
        <v>0</v>
      </c>
      <c r="F4" s="9">
        <f t="shared" si="0"/>
        <v>0</v>
      </c>
      <c r="G4" s="9">
        <v>0</v>
      </c>
      <c r="H4" s="9">
        <v>0</v>
      </c>
      <c r="I4" s="9">
        <v>0</v>
      </c>
      <c r="J4" s="9">
        <f t="shared" si="1"/>
        <v>0</v>
      </c>
      <c r="K4" s="9">
        <v>0</v>
      </c>
      <c r="L4" s="9">
        <v>0</v>
      </c>
      <c r="M4" s="9">
        <f t="shared" si="2"/>
        <v>0</v>
      </c>
      <c r="N4" s="15">
        <f t="shared" si="3"/>
        <v>0</v>
      </c>
      <c r="O4" s="1">
        <v>218</v>
      </c>
    </row>
    <row r="5" spans="1:15" ht="11.25" outlineLevel="2">
      <c r="A5" s="7" t="s">
        <v>0</v>
      </c>
      <c r="B5" s="8">
        <v>6010670117</v>
      </c>
      <c r="C5" s="7" t="s">
        <v>4</v>
      </c>
      <c r="D5" s="9">
        <v>4756</v>
      </c>
      <c r="E5" s="9">
        <v>0</v>
      </c>
      <c r="F5" s="9">
        <f t="shared" si="0"/>
        <v>4756</v>
      </c>
      <c r="G5" s="9">
        <v>0</v>
      </c>
      <c r="H5" s="9">
        <v>0</v>
      </c>
      <c r="I5" s="9">
        <v>0</v>
      </c>
      <c r="J5" s="9">
        <f t="shared" si="1"/>
        <v>4756</v>
      </c>
      <c r="K5" s="9">
        <v>4758</v>
      </c>
      <c r="L5" s="9">
        <v>0</v>
      </c>
      <c r="M5" s="9">
        <f t="shared" si="2"/>
        <v>4758</v>
      </c>
      <c r="N5" s="15">
        <f t="shared" si="3"/>
        <v>-2</v>
      </c>
      <c r="O5" s="1">
        <v>255</v>
      </c>
    </row>
    <row r="6" spans="1:15" ht="11.25" outlineLevel="2">
      <c r="A6" s="7" t="s">
        <v>0</v>
      </c>
      <c r="B6" s="8">
        <v>6010670118</v>
      </c>
      <c r="C6" s="7" t="s">
        <v>5</v>
      </c>
      <c r="D6" s="9">
        <v>20226.18</v>
      </c>
      <c r="E6" s="9">
        <v>0</v>
      </c>
      <c r="F6" s="9">
        <f t="shared" si="0"/>
        <v>20226.18</v>
      </c>
      <c r="G6" s="9">
        <v>0</v>
      </c>
      <c r="H6" s="9">
        <v>0</v>
      </c>
      <c r="I6" s="9">
        <v>0</v>
      </c>
      <c r="J6" s="9">
        <f t="shared" si="1"/>
        <v>20226.18</v>
      </c>
      <c r="K6" s="9">
        <v>0</v>
      </c>
      <c r="L6" s="9">
        <v>0</v>
      </c>
      <c r="M6" s="9">
        <f t="shared" si="2"/>
        <v>0</v>
      </c>
      <c r="N6" s="15">
        <f t="shared" si="3"/>
        <v>20226.18</v>
      </c>
      <c r="O6" s="1">
        <v>264</v>
      </c>
    </row>
    <row r="7" spans="1:15" ht="11.25" outlineLevel="2">
      <c r="A7" s="7" t="s">
        <v>0</v>
      </c>
      <c r="B7" s="8">
        <v>6010670119</v>
      </c>
      <c r="C7" s="7" t="s">
        <v>6</v>
      </c>
      <c r="D7" s="9">
        <v>76073.82</v>
      </c>
      <c r="E7" s="9">
        <v>0</v>
      </c>
      <c r="F7" s="9">
        <f t="shared" si="0"/>
        <v>76073.82</v>
      </c>
      <c r="G7" s="9">
        <v>0</v>
      </c>
      <c r="H7" s="9">
        <v>0</v>
      </c>
      <c r="I7" s="9">
        <v>0</v>
      </c>
      <c r="J7" s="9">
        <f t="shared" si="1"/>
        <v>76073.82</v>
      </c>
      <c r="K7" s="9">
        <v>68226.69</v>
      </c>
      <c r="L7" s="9">
        <v>0</v>
      </c>
      <c r="M7" s="9">
        <f t="shared" si="2"/>
        <v>68226.69</v>
      </c>
      <c r="N7" s="15">
        <f t="shared" si="3"/>
        <v>7847.130000000005</v>
      </c>
      <c r="O7" s="1">
        <v>263</v>
      </c>
    </row>
    <row r="8" spans="1:15" ht="11.25" outlineLevel="2">
      <c r="A8" s="7" t="s">
        <v>0</v>
      </c>
      <c r="B8" s="8">
        <v>6010670120</v>
      </c>
      <c r="C8" s="7" t="s">
        <v>7</v>
      </c>
      <c r="D8" s="9">
        <v>0</v>
      </c>
      <c r="E8" s="9">
        <v>605522.42</v>
      </c>
      <c r="F8" s="9">
        <f t="shared" si="0"/>
        <v>605522.42</v>
      </c>
      <c r="G8" s="9">
        <v>0</v>
      </c>
      <c r="H8" s="9">
        <v>0</v>
      </c>
      <c r="I8" s="9">
        <v>0</v>
      </c>
      <c r="J8" s="9">
        <f t="shared" si="1"/>
        <v>605522.42</v>
      </c>
      <c r="K8" s="9">
        <v>221421.31</v>
      </c>
      <c r="L8" s="9">
        <v>384101.49</v>
      </c>
      <c r="M8" s="9">
        <f t="shared" si="2"/>
        <v>605522.8</v>
      </c>
      <c r="N8" s="15">
        <f t="shared" si="3"/>
        <v>-0.3800000000046566</v>
      </c>
      <c r="O8" s="1">
        <v>266</v>
      </c>
    </row>
    <row r="9" spans="1:15" ht="11.25" outlineLevel="2">
      <c r="A9" s="7" t="s">
        <v>0</v>
      </c>
      <c r="B9" s="8">
        <v>6010670121</v>
      </c>
      <c r="C9" s="7" t="s">
        <v>8</v>
      </c>
      <c r="D9" s="9">
        <v>0</v>
      </c>
      <c r="E9" s="9">
        <v>0</v>
      </c>
      <c r="F9" s="9">
        <f t="shared" si="0"/>
        <v>0</v>
      </c>
      <c r="G9" s="9">
        <v>0</v>
      </c>
      <c r="H9" s="9">
        <v>0</v>
      </c>
      <c r="I9" s="9">
        <v>0</v>
      </c>
      <c r="J9" s="9">
        <f t="shared" si="1"/>
        <v>0</v>
      </c>
      <c r="K9" s="9">
        <v>0</v>
      </c>
      <c r="L9" s="9">
        <v>0</v>
      </c>
      <c r="M9" s="9">
        <f t="shared" si="2"/>
        <v>0</v>
      </c>
      <c r="N9" s="15">
        <f t="shared" si="3"/>
        <v>0</v>
      </c>
      <c r="O9" s="1">
        <v>258</v>
      </c>
    </row>
    <row r="10" spans="1:15" ht="11.25" outlineLevel="2">
      <c r="A10" s="7" t="s">
        <v>0</v>
      </c>
      <c r="B10" s="8">
        <v>6010670122</v>
      </c>
      <c r="C10" s="7" t="s">
        <v>9</v>
      </c>
      <c r="D10" s="9">
        <v>74580</v>
      </c>
      <c r="E10" s="9">
        <v>0</v>
      </c>
      <c r="F10" s="9">
        <f t="shared" si="0"/>
        <v>74580</v>
      </c>
      <c r="G10" s="9">
        <v>0</v>
      </c>
      <c r="H10" s="9">
        <v>0</v>
      </c>
      <c r="I10" s="9">
        <v>0</v>
      </c>
      <c r="J10" s="9">
        <f t="shared" si="1"/>
        <v>74580</v>
      </c>
      <c r="K10" s="9">
        <v>17820</v>
      </c>
      <c r="L10" s="9">
        <v>0</v>
      </c>
      <c r="M10" s="9">
        <f t="shared" si="2"/>
        <v>17820</v>
      </c>
      <c r="N10" s="15">
        <f t="shared" si="3"/>
        <v>56760</v>
      </c>
      <c r="O10" s="1">
        <v>271</v>
      </c>
    </row>
    <row r="11" spans="1:15" ht="11.25" outlineLevel="2">
      <c r="A11" s="7" t="s">
        <v>0</v>
      </c>
      <c r="B11" s="8">
        <v>6010670123</v>
      </c>
      <c r="C11" s="7" t="s">
        <v>10</v>
      </c>
      <c r="D11" s="9">
        <v>45540</v>
      </c>
      <c r="E11" s="9">
        <v>0</v>
      </c>
      <c r="F11" s="9">
        <f t="shared" si="0"/>
        <v>45540</v>
      </c>
      <c r="G11" s="9">
        <v>0</v>
      </c>
      <c r="H11" s="9">
        <v>0</v>
      </c>
      <c r="I11" s="9">
        <v>0</v>
      </c>
      <c r="J11" s="9">
        <f t="shared" si="1"/>
        <v>45540</v>
      </c>
      <c r="K11" s="9">
        <v>7920</v>
      </c>
      <c r="L11" s="9">
        <v>0</v>
      </c>
      <c r="M11" s="9">
        <f t="shared" si="2"/>
        <v>7920</v>
      </c>
      <c r="N11" s="15">
        <f t="shared" si="3"/>
        <v>37620</v>
      </c>
      <c r="O11" s="1">
        <v>272</v>
      </c>
    </row>
    <row r="12" spans="1:15" ht="11.25" outlineLevel="2">
      <c r="A12" s="7" t="s">
        <v>0</v>
      </c>
      <c r="B12" s="8">
        <v>6010670124</v>
      </c>
      <c r="C12" s="7" t="s">
        <v>11</v>
      </c>
      <c r="D12" s="9">
        <v>16500</v>
      </c>
      <c r="E12" s="9">
        <v>0</v>
      </c>
      <c r="F12" s="9">
        <f t="shared" si="0"/>
        <v>16500</v>
      </c>
      <c r="G12" s="9">
        <v>0</v>
      </c>
      <c r="H12" s="9">
        <v>0</v>
      </c>
      <c r="I12" s="9">
        <v>0</v>
      </c>
      <c r="J12" s="9">
        <f t="shared" si="1"/>
        <v>16500</v>
      </c>
      <c r="K12" s="9">
        <v>0</v>
      </c>
      <c r="L12" s="9">
        <v>0</v>
      </c>
      <c r="M12" s="9">
        <f t="shared" si="2"/>
        <v>0</v>
      </c>
      <c r="N12" s="15">
        <f t="shared" si="3"/>
        <v>16500</v>
      </c>
      <c r="O12" s="1">
        <v>278</v>
      </c>
    </row>
    <row r="13" spans="1:15" ht="11.25" outlineLevel="2">
      <c r="A13" s="7" t="s">
        <v>0</v>
      </c>
      <c r="B13" s="8">
        <v>6010670125</v>
      </c>
      <c r="C13" s="7" t="s">
        <v>12</v>
      </c>
      <c r="D13" s="9">
        <v>0</v>
      </c>
      <c r="E13" s="9">
        <v>0</v>
      </c>
      <c r="F13" s="9">
        <f t="shared" si="0"/>
        <v>0</v>
      </c>
      <c r="G13" s="9">
        <v>0</v>
      </c>
      <c r="H13" s="9">
        <v>0</v>
      </c>
      <c r="I13" s="9">
        <v>0</v>
      </c>
      <c r="J13" s="9">
        <f t="shared" si="1"/>
        <v>0</v>
      </c>
      <c r="K13" s="9">
        <v>116988</v>
      </c>
      <c r="L13" s="9">
        <v>0</v>
      </c>
      <c r="M13" s="9">
        <f t="shared" si="2"/>
        <v>116988</v>
      </c>
      <c r="N13" s="15">
        <f t="shared" si="3"/>
        <v>-116988</v>
      </c>
      <c r="O13" s="1">
        <v>280</v>
      </c>
    </row>
    <row r="14" spans="1:15" ht="11.25" outlineLevel="2">
      <c r="A14" s="7" t="s">
        <v>0</v>
      </c>
      <c r="B14" s="8">
        <v>6010670126</v>
      </c>
      <c r="C14" s="7" t="s">
        <v>13</v>
      </c>
      <c r="D14" s="9">
        <v>0</v>
      </c>
      <c r="E14" s="9">
        <v>0</v>
      </c>
      <c r="F14" s="9">
        <f t="shared" si="0"/>
        <v>0</v>
      </c>
      <c r="G14" s="9">
        <v>0</v>
      </c>
      <c r="H14" s="9">
        <v>0</v>
      </c>
      <c r="I14" s="9">
        <v>0</v>
      </c>
      <c r="J14" s="9">
        <f t="shared" si="1"/>
        <v>0</v>
      </c>
      <c r="K14" s="9">
        <v>116988</v>
      </c>
      <c r="L14" s="9">
        <v>0</v>
      </c>
      <c r="M14" s="9">
        <f t="shared" si="2"/>
        <v>116988</v>
      </c>
      <c r="N14" s="15">
        <f t="shared" si="3"/>
        <v>-116988</v>
      </c>
      <c r="O14" s="1">
        <v>281</v>
      </c>
    </row>
    <row r="15" spans="1:15" ht="11.25" outlineLevel="2">
      <c r="A15" s="7" t="s">
        <v>0</v>
      </c>
      <c r="B15" s="8">
        <v>6010670127</v>
      </c>
      <c r="C15" s="7" t="s">
        <v>14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0</v>
      </c>
      <c r="I15" s="9">
        <v>0</v>
      </c>
      <c r="J15" s="9">
        <f t="shared" si="1"/>
        <v>0</v>
      </c>
      <c r="K15" s="9">
        <v>116988</v>
      </c>
      <c r="L15" s="9">
        <v>0</v>
      </c>
      <c r="M15" s="9">
        <f t="shared" si="2"/>
        <v>116988</v>
      </c>
      <c r="N15" s="15">
        <f t="shared" si="3"/>
        <v>-116988</v>
      </c>
      <c r="O15" s="1">
        <v>282</v>
      </c>
    </row>
    <row r="16" spans="1:15" ht="11.25" outlineLevel="2">
      <c r="A16" s="7" t="s">
        <v>0</v>
      </c>
      <c r="B16" s="8">
        <v>6010670128</v>
      </c>
      <c r="C16" s="7" t="s">
        <v>15</v>
      </c>
      <c r="D16" s="9">
        <v>0</v>
      </c>
      <c r="E16" s="9">
        <v>0</v>
      </c>
      <c r="F16" s="9">
        <f t="shared" si="0"/>
        <v>0</v>
      </c>
      <c r="G16" s="9">
        <v>0</v>
      </c>
      <c r="H16" s="9">
        <v>0</v>
      </c>
      <c r="I16" s="9">
        <v>0</v>
      </c>
      <c r="J16" s="9">
        <f t="shared" si="1"/>
        <v>0</v>
      </c>
      <c r="K16" s="9">
        <v>97490</v>
      </c>
      <c r="L16" s="9">
        <v>0</v>
      </c>
      <c r="M16" s="9">
        <f t="shared" si="2"/>
        <v>97490</v>
      </c>
      <c r="N16" s="15">
        <f t="shared" si="3"/>
        <v>-97490</v>
      </c>
      <c r="O16" s="1">
        <v>283</v>
      </c>
    </row>
    <row r="17" spans="1:15" ht="11.25" outlineLevel="2">
      <c r="A17" s="7" t="s">
        <v>0</v>
      </c>
      <c r="B17" s="8">
        <v>6010670129</v>
      </c>
      <c r="C17" s="7" t="s">
        <v>16</v>
      </c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v>0</v>
      </c>
      <c r="J17" s="9">
        <f t="shared" si="1"/>
        <v>0</v>
      </c>
      <c r="K17" s="9">
        <v>147000</v>
      </c>
      <c r="L17" s="9">
        <v>0</v>
      </c>
      <c r="M17" s="9">
        <f t="shared" si="2"/>
        <v>147000</v>
      </c>
      <c r="N17" s="15">
        <f t="shared" si="3"/>
        <v>-147000</v>
      </c>
      <c r="O17" s="1">
        <v>284</v>
      </c>
    </row>
    <row r="18" spans="1:15" ht="11.25" outlineLevel="2">
      <c r="A18" s="7" t="s">
        <v>0</v>
      </c>
      <c r="B18" s="8">
        <v>6010670130</v>
      </c>
      <c r="C18" s="7" t="s">
        <v>17</v>
      </c>
      <c r="D18" s="9">
        <v>0</v>
      </c>
      <c r="E18" s="9">
        <v>0</v>
      </c>
      <c r="F18" s="9">
        <f t="shared" si="0"/>
        <v>0</v>
      </c>
      <c r="G18" s="9">
        <v>0</v>
      </c>
      <c r="H18" s="9">
        <v>75000</v>
      </c>
      <c r="I18" s="9">
        <v>0</v>
      </c>
      <c r="J18" s="9">
        <f t="shared" si="1"/>
        <v>75000</v>
      </c>
      <c r="K18" s="9">
        <v>0</v>
      </c>
      <c r="L18" s="9">
        <v>0</v>
      </c>
      <c r="M18" s="9">
        <f t="shared" si="2"/>
        <v>0</v>
      </c>
      <c r="N18" s="15">
        <f t="shared" si="3"/>
        <v>75000</v>
      </c>
      <c r="O18" s="1">
        <v>287</v>
      </c>
    </row>
    <row r="19" spans="1:15" ht="11.25" outlineLevel="2">
      <c r="A19" s="7" t="s">
        <v>0</v>
      </c>
      <c r="B19" s="8">
        <v>6010670131</v>
      </c>
      <c r="C19" s="7" t="s">
        <v>98</v>
      </c>
      <c r="D19" s="9">
        <v>0</v>
      </c>
      <c r="E19" s="9">
        <v>0</v>
      </c>
      <c r="F19" s="9">
        <f>D19+E19</f>
        <v>0</v>
      </c>
      <c r="G19" s="9">
        <v>0</v>
      </c>
      <c r="H19" s="9">
        <v>34000</v>
      </c>
      <c r="I19" s="9">
        <v>46000</v>
      </c>
      <c r="J19" s="9">
        <f>H19+I19-G19+F19</f>
        <v>80000</v>
      </c>
      <c r="K19" s="9">
        <v>2100</v>
      </c>
      <c r="L19" s="9">
        <v>0</v>
      </c>
      <c r="M19" s="9">
        <f>K19+L19</f>
        <v>2100</v>
      </c>
      <c r="N19" s="15">
        <f>J19-M19</f>
        <v>77900</v>
      </c>
      <c r="O19" s="1">
        <v>294</v>
      </c>
    </row>
    <row r="20" spans="1:15" ht="11.25" outlineLevel="2">
      <c r="A20" s="7" t="s">
        <v>0</v>
      </c>
      <c r="B20" s="8">
        <v>6010670132</v>
      </c>
      <c r="C20" s="7" t="s">
        <v>99</v>
      </c>
      <c r="D20" s="9">
        <v>0</v>
      </c>
      <c r="E20" s="9">
        <v>0</v>
      </c>
      <c r="F20" s="9">
        <f>D20+E20</f>
        <v>0</v>
      </c>
      <c r="G20" s="9">
        <v>0</v>
      </c>
      <c r="H20" s="9">
        <v>25166</v>
      </c>
      <c r="I20" s="9">
        <v>50000</v>
      </c>
      <c r="J20" s="9">
        <f>H20+I20-G20+F20</f>
        <v>75166</v>
      </c>
      <c r="K20" s="9">
        <v>0</v>
      </c>
      <c r="L20" s="9">
        <v>0</v>
      </c>
      <c r="M20" s="9">
        <f>K20+L20</f>
        <v>0</v>
      </c>
      <c r="N20" s="15">
        <f>J20-M20</f>
        <v>75166</v>
      </c>
      <c r="O20" s="1">
        <v>295</v>
      </c>
    </row>
    <row r="21" spans="1:15" ht="11.25" outlineLevel="2">
      <c r="A21" s="7" t="s">
        <v>0</v>
      </c>
      <c r="B21" s="8">
        <v>6010670133</v>
      </c>
      <c r="C21" s="7" t="s">
        <v>100</v>
      </c>
      <c r="D21" s="9">
        <v>0</v>
      </c>
      <c r="E21" s="9">
        <v>0</v>
      </c>
      <c r="F21" s="9">
        <f>D21+E21</f>
        <v>0</v>
      </c>
      <c r="G21" s="9">
        <v>0</v>
      </c>
      <c r="H21" s="9">
        <v>9999</v>
      </c>
      <c r="I21" s="9">
        <v>84000</v>
      </c>
      <c r="J21" s="9">
        <f>H21+I21-G21+F21</f>
        <v>93999</v>
      </c>
      <c r="K21" s="9">
        <v>0</v>
      </c>
      <c r="L21" s="9">
        <v>0</v>
      </c>
      <c r="M21" s="9">
        <f>K21+L21</f>
        <v>0</v>
      </c>
      <c r="N21" s="15">
        <f>J21-M21</f>
        <v>93999</v>
      </c>
      <c r="O21" s="1">
        <v>296</v>
      </c>
    </row>
    <row r="22" spans="1:15" ht="11.25" outlineLevel="2">
      <c r="A22" s="7" t="s">
        <v>0</v>
      </c>
      <c r="B22" s="8">
        <v>6010670134</v>
      </c>
      <c r="C22" s="7" t="s">
        <v>101</v>
      </c>
      <c r="D22" s="9">
        <v>0</v>
      </c>
      <c r="E22" s="9">
        <v>0</v>
      </c>
      <c r="F22" s="9">
        <f>D22+E22</f>
        <v>0</v>
      </c>
      <c r="G22" s="9">
        <v>0</v>
      </c>
      <c r="H22" s="9">
        <v>10000</v>
      </c>
      <c r="I22" s="9">
        <v>200000</v>
      </c>
      <c r="J22" s="9">
        <f>H22+I22-G22+F22</f>
        <v>210000</v>
      </c>
      <c r="K22" s="9">
        <v>0</v>
      </c>
      <c r="L22" s="9">
        <v>0</v>
      </c>
      <c r="M22" s="9">
        <f>K22+L22</f>
        <v>0</v>
      </c>
      <c r="N22" s="15">
        <f>J22-M22</f>
        <v>210000</v>
      </c>
      <c r="O22" s="1">
        <v>297</v>
      </c>
    </row>
    <row r="23" spans="1:15" ht="11.25" outlineLevel="2">
      <c r="A23" s="7" t="s">
        <v>0</v>
      </c>
      <c r="B23" s="8">
        <v>6010670135</v>
      </c>
      <c r="C23" s="7" t="s">
        <v>18</v>
      </c>
      <c r="D23" s="9">
        <v>0</v>
      </c>
      <c r="E23" s="9">
        <v>0</v>
      </c>
      <c r="F23" s="9">
        <f t="shared" si="0"/>
        <v>0</v>
      </c>
      <c r="G23" s="9">
        <v>0</v>
      </c>
      <c r="H23" s="9">
        <v>51000</v>
      </c>
      <c r="I23" s="9">
        <v>150000</v>
      </c>
      <c r="J23" s="9">
        <f t="shared" si="1"/>
        <v>201000</v>
      </c>
      <c r="K23" s="9">
        <v>0</v>
      </c>
      <c r="L23" s="9">
        <v>0</v>
      </c>
      <c r="M23" s="9">
        <f t="shared" si="2"/>
        <v>0</v>
      </c>
      <c r="N23" s="15">
        <f t="shared" si="3"/>
        <v>201000</v>
      </c>
      <c r="O23" s="1">
        <v>298</v>
      </c>
    </row>
    <row r="24" spans="1:15" ht="11.25" outlineLevel="2">
      <c r="A24" s="7" t="s">
        <v>0</v>
      </c>
      <c r="B24" s="8">
        <v>6010670136</v>
      </c>
      <c r="C24" s="7" t="s">
        <v>19</v>
      </c>
      <c r="D24" s="9">
        <v>0</v>
      </c>
      <c r="E24" s="9">
        <v>0</v>
      </c>
      <c r="F24" s="9">
        <f t="shared" si="0"/>
        <v>0</v>
      </c>
      <c r="G24" s="9">
        <v>0</v>
      </c>
      <c r="H24" s="9">
        <v>0</v>
      </c>
      <c r="I24" s="9">
        <v>0</v>
      </c>
      <c r="J24" s="9">
        <f t="shared" si="1"/>
        <v>0</v>
      </c>
      <c r="K24" s="9">
        <v>38996</v>
      </c>
      <c r="L24" s="9">
        <v>0</v>
      </c>
      <c r="M24" s="9">
        <f t="shared" si="2"/>
        <v>38996</v>
      </c>
      <c r="N24" s="15">
        <f t="shared" si="3"/>
        <v>-38996</v>
      </c>
      <c r="O24" s="1">
        <v>288</v>
      </c>
    </row>
    <row r="25" spans="1:15" ht="11.25" outlineLevel="2">
      <c r="A25" s="7" t="s">
        <v>0</v>
      </c>
      <c r="B25" s="8">
        <v>6010670137</v>
      </c>
      <c r="C25" s="7" t="s">
        <v>102</v>
      </c>
      <c r="D25" s="9">
        <v>0</v>
      </c>
      <c r="E25" s="9">
        <v>0</v>
      </c>
      <c r="F25" s="9">
        <f t="shared" si="0"/>
        <v>0</v>
      </c>
      <c r="G25" s="9">
        <v>0</v>
      </c>
      <c r="H25" s="9">
        <v>41387</v>
      </c>
      <c r="I25" s="9">
        <v>50000</v>
      </c>
      <c r="J25" s="9">
        <f t="shared" si="1"/>
        <v>91387</v>
      </c>
      <c r="K25" s="9">
        <v>14110.73</v>
      </c>
      <c r="L25" s="9">
        <v>0</v>
      </c>
      <c r="M25" s="9">
        <f t="shared" si="2"/>
        <v>14110.73</v>
      </c>
      <c r="N25" s="15">
        <f t="shared" si="3"/>
        <v>77276.27</v>
      </c>
      <c r="O25" s="1">
        <v>289</v>
      </c>
    </row>
    <row r="26" spans="1:15" ht="11.25" outlineLevel="2">
      <c r="A26" s="7" t="s">
        <v>0</v>
      </c>
      <c r="B26" s="8">
        <v>6010670138</v>
      </c>
      <c r="C26" s="7" t="s">
        <v>103</v>
      </c>
      <c r="D26" s="9">
        <v>0</v>
      </c>
      <c r="E26" s="9">
        <v>0</v>
      </c>
      <c r="F26" s="9">
        <f t="shared" si="0"/>
        <v>0</v>
      </c>
      <c r="G26" s="9">
        <v>0</v>
      </c>
      <c r="H26" s="9">
        <v>12500</v>
      </c>
      <c r="I26" s="9">
        <v>360000</v>
      </c>
      <c r="J26" s="9">
        <f t="shared" si="1"/>
        <v>372500</v>
      </c>
      <c r="K26" s="9">
        <v>0</v>
      </c>
      <c r="L26" s="9">
        <v>0</v>
      </c>
      <c r="M26" s="9">
        <f t="shared" si="2"/>
        <v>0</v>
      </c>
      <c r="N26" s="15">
        <f t="shared" si="3"/>
        <v>372500</v>
      </c>
      <c r="O26" s="1">
        <v>292</v>
      </c>
    </row>
    <row r="27" spans="1:15" ht="11.25" outlineLevel="2">
      <c r="A27" s="7" t="s">
        <v>0</v>
      </c>
      <c r="B27" s="8">
        <v>6010670139</v>
      </c>
      <c r="C27" s="7" t="s">
        <v>104</v>
      </c>
      <c r="D27" s="9">
        <v>0</v>
      </c>
      <c r="E27" s="9">
        <v>0</v>
      </c>
      <c r="F27" s="9">
        <f t="shared" si="0"/>
        <v>0</v>
      </c>
      <c r="G27" s="9">
        <v>0</v>
      </c>
      <c r="H27" s="9">
        <v>10000</v>
      </c>
      <c r="I27" s="9">
        <v>350000</v>
      </c>
      <c r="J27" s="9">
        <f t="shared" si="1"/>
        <v>360000</v>
      </c>
      <c r="K27" s="9">
        <v>0</v>
      </c>
      <c r="L27" s="9">
        <v>0</v>
      </c>
      <c r="M27" s="9">
        <f t="shared" si="2"/>
        <v>0</v>
      </c>
      <c r="N27" s="15">
        <f t="shared" si="3"/>
        <v>360000</v>
      </c>
      <c r="O27" s="1">
        <v>290</v>
      </c>
    </row>
    <row r="28" spans="1:15" ht="11.25" outlineLevel="2">
      <c r="A28" s="7" t="s">
        <v>0</v>
      </c>
      <c r="B28" s="8">
        <v>6010670140</v>
      </c>
      <c r="C28" s="7" t="s">
        <v>105</v>
      </c>
      <c r="D28" s="9">
        <v>0</v>
      </c>
      <c r="E28" s="9">
        <v>0</v>
      </c>
      <c r="F28" s="9">
        <f t="shared" si="0"/>
        <v>0</v>
      </c>
      <c r="G28" s="9">
        <v>0</v>
      </c>
      <c r="H28" s="9">
        <v>44167</v>
      </c>
      <c r="I28" s="9">
        <v>75000</v>
      </c>
      <c r="J28" s="9">
        <f t="shared" si="1"/>
        <v>119167</v>
      </c>
      <c r="K28" s="9">
        <v>6.9</v>
      </c>
      <c r="L28" s="9">
        <v>63998</v>
      </c>
      <c r="M28" s="9">
        <f t="shared" si="2"/>
        <v>64004.9</v>
      </c>
      <c r="N28" s="15">
        <f t="shared" si="3"/>
        <v>55162.1</v>
      </c>
      <c r="O28" s="1">
        <v>291</v>
      </c>
    </row>
    <row r="29" spans="1:15" ht="11.25" outlineLevel="2">
      <c r="A29" s="7" t="s">
        <v>0</v>
      </c>
      <c r="B29" s="8">
        <v>6010670141</v>
      </c>
      <c r="C29" s="7" t="s">
        <v>106</v>
      </c>
      <c r="D29" s="9">
        <v>0</v>
      </c>
      <c r="E29" s="9">
        <v>0</v>
      </c>
      <c r="F29" s="9">
        <f t="shared" si="0"/>
        <v>0</v>
      </c>
      <c r="G29" s="9">
        <v>0</v>
      </c>
      <c r="H29" s="9">
        <v>15000</v>
      </c>
      <c r="I29" s="9">
        <v>150000</v>
      </c>
      <c r="J29" s="9">
        <f t="shared" si="1"/>
        <v>165000</v>
      </c>
      <c r="K29" s="9">
        <v>0</v>
      </c>
      <c r="L29" s="9">
        <v>0</v>
      </c>
      <c r="M29" s="9">
        <f t="shared" si="2"/>
        <v>0</v>
      </c>
      <c r="N29" s="15">
        <f t="shared" si="3"/>
        <v>165000</v>
      </c>
      <c r="O29" s="1">
        <v>293</v>
      </c>
    </row>
    <row r="30" spans="1:15" ht="11.25" outlineLevel="2">
      <c r="A30" s="7" t="s">
        <v>0</v>
      </c>
      <c r="B30" s="8">
        <v>6010670142</v>
      </c>
      <c r="C30" s="7" t="s">
        <v>20</v>
      </c>
      <c r="D30" s="9">
        <v>0</v>
      </c>
      <c r="E30" s="9">
        <v>0</v>
      </c>
      <c r="F30" s="9">
        <f t="shared" si="0"/>
        <v>0</v>
      </c>
      <c r="G30" s="9">
        <v>0</v>
      </c>
      <c r="H30" s="9">
        <v>100000</v>
      </c>
      <c r="I30" s="9">
        <v>0</v>
      </c>
      <c r="J30" s="9">
        <f t="shared" si="1"/>
        <v>100000</v>
      </c>
      <c r="K30" s="9">
        <v>0</v>
      </c>
      <c r="L30" s="9">
        <v>0</v>
      </c>
      <c r="M30" s="9">
        <f t="shared" si="2"/>
        <v>0</v>
      </c>
      <c r="N30" s="15">
        <f t="shared" si="3"/>
        <v>100000</v>
      </c>
      <c r="O30" s="1">
        <v>301</v>
      </c>
    </row>
    <row r="31" spans="1:15" ht="11.25" outlineLevel="2">
      <c r="A31" s="7" t="s">
        <v>0</v>
      </c>
      <c r="B31" s="8">
        <v>6010670143</v>
      </c>
      <c r="C31" s="7" t="s">
        <v>21</v>
      </c>
      <c r="D31" s="9">
        <v>0</v>
      </c>
      <c r="E31" s="9">
        <v>0</v>
      </c>
      <c r="F31" s="9">
        <f t="shared" si="0"/>
        <v>0</v>
      </c>
      <c r="G31" s="9">
        <v>0</v>
      </c>
      <c r="H31" s="9">
        <v>100000</v>
      </c>
      <c r="I31" s="9">
        <v>0</v>
      </c>
      <c r="J31" s="9">
        <f t="shared" si="1"/>
        <v>100000</v>
      </c>
      <c r="K31" s="9">
        <v>0</v>
      </c>
      <c r="L31" s="9">
        <v>0</v>
      </c>
      <c r="M31" s="9">
        <f t="shared" si="2"/>
        <v>0</v>
      </c>
      <c r="N31" s="15">
        <f t="shared" si="3"/>
        <v>100000</v>
      </c>
      <c r="O31" s="1">
        <v>302</v>
      </c>
    </row>
    <row r="32" spans="1:15" ht="11.25" outlineLevel="2">
      <c r="A32" s="7" t="s">
        <v>0</v>
      </c>
      <c r="B32" s="8">
        <v>6010670144</v>
      </c>
      <c r="C32" s="7" t="s">
        <v>22</v>
      </c>
      <c r="D32" s="9">
        <v>0</v>
      </c>
      <c r="E32" s="9">
        <v>0</v>
      </c>
      <c r="F32" s="9">
        <f t="shared" si="0"/>
        <v>0</v>
      </c>
      <c r="G32" s="9">
        <v>0</v>
      </c>
      <c r="H32" s="9">
        <v>98540</v>
      </c>
      <c r="I32" s="9">
        <v>0</v>
      </c>
      <c r="J32" s="9">
        <f t="shared" si="1"/>
        <v>98540</v>
      </c>
      <c r="K32" s="9">
        <v>0</v>
      </c>
      <c r="L32" s="9">
        <v>0</v>
      </c>
      <c r="M32" s="9">
        <f t="shared" si="2"/>
        <v>0</v>
      </c>
      <c r="N32" s="15">
        <f t="shared" si="3"/>
        <v>98540</v>
      </c>
      <c r="O32" s="1">
        <v>303</v>
      </c>
    </row>
    <row r="33" spans="1:14" ht="11.25" outlineLevel="1">
      <c r="A33" s="13" t="s">
        <v>92</v>
      </c>
      <c r="B33" s="12"/>
      <c r="C33" s="11"/>
      <c r="D33" s="10">
        <f>SUBTOTAL(9,D2:D32)</f>
        <v>237676</v>
      </c>
      <c r="E33" s="10">
        <f aca="true" t="shared" si="4" ref="E33:N33">SUBTOTAL(9,E2:E32)</f>
        <v>605522.42</v>
      </c>
      <c r="F33" s="10">
        <f t="shared" si="4"/>
        <v>843198.42</v>
      </c>
      <c r="G33" s="10">
        <f t="shared" si="4"/>
        <v>0</v>
      </c>
      <c r="H33" s="10">
        <f t="shared" si="4"/>
        <v>626759</v>
      </c>
      <c r="I33" s="10">
        <f t="shared" si="4"/>
        <v>1515000</v>
      </c>
      <c r="J33" s="10">
        <f t="shared" si="4"/>
        <v>2984957.42</v>
      </c>
      <c r="K33" s="10">
        <f t="shared" si="4"/>
        <v>970813.63</v>
      </c>
      <c r="L33" s="10">
        <f t="shared" si="4"/>
        <v>448099.49</v>
      </c>
      <c r="M33" s="10">
        <f t="shared" si="4"/>
        <v>1418913.1199999999</v>
      </c>
      <c r="N33" s="10">
        <f t="shared" si="4"/>
        <v>1566044.3</v>
      </c>
    </row>
    <row r="34" spans="1:15" ht="11.25" outlineLevel="2">
      <c r="A34" s="7" t="s">
        <v>23</v>
      </c>
      <c r="B34" s="8">
        <v>6011070001</v>
      </c>
      <c r="C34" s="7" t="s">
        <v>24</v>
      </c>
      <c r="D34" s="9">
        <v>189789.19</v>
      </c>
      <c r="E34" s="9">
        <v>0</v>
      </c>
      <c r="F34" s="9">
        <f t="shared" si="0"/>
        <v>189789.19</v>
      </c>
      <c r="G34" s="9">
        <v>0</v>
      </c>
      <c r="H34" s="9">
        <v>23000</v>
      </c>
      <c r="I34" s="9">
        <v>0</v>
      </c>
      <c r="J34" s="9">
        <f t="shared" si="1"/>
        <v>212789.19</v>
      </c>
      <c r="K34" s="9">
        <v>212789.19</v>
      </c>
      <c r="L34" s="9">
        <v>0</v>
      </c>
      <c r="M34" s="9">
        <f t="shared" si="2"/>
        <v>212789.19</v>
      </c>
      <c r="N34" s="15">
        <f t="shared" si="3"/>
        <v>0</v>
      </c>
      <c r="O34" s="1">
        <v>194</v>
      </c>
    </row>
    <row r="35" spans="1:15" ht="11.25" outlineLevel="2">
      <c r="A35" s="7" t="s">
        <v>23</v>
      </c>
      <c r="B35" s="8">
        <v>6011070002</v>
      </c>
      <c r="C35" s="7" t="s">
        <v>25</v>
      </c>
      <c r="D35" s="9">
        <v>126890.51</v>
      </c>
      <c r="E35" s="9">
        <v>101.49</v>
      </c>
      <c r="F35" s="9">
        <f t="shared" si="0"/>
        <v>126992</v>
      </c>
      <c r="G35" s="9">
        <v>0</v>
      </c>
      <c r="H35" s="9">
        <v>93320</v>
      </c>
      <c r="I35" s="9">
        <v>0</v>
      </c>
      <c r="J35" s="9">
        <f t="shared" si="1"/>
        <v>220312</v>
      </c>
      <c r="K35" s="9">
        <v>105664</v>
      </c>
      <c r="L35" s="9">
        <v>24142.35</v>
      </c>
      <c r="M35" s="9">
        <f t="shared" si="2"/>
        <v>129806.35</v>
      </c>
      <c r="N35" s="15">
        <f t="shared" si="3"/>
        <v>90505.65</v>
      </c>
      <c r="O35" s="1">
        <v>240</v>
      </c>
    </row>
    <row r="36" spans="1:15" ht="11.25" outlineLevel="2">
      <c r="A36" s="7" t="s">
        <v>23</v>
      </c>
      <c r="B36" s="8">
        <v>6011070003</v>
      </c>
      <c r="C36" s="7" t="s">
        <v>26</v>
      </c>
      <c r="D36" s="9"/>
      <c r="E36" s="9">
        <v>5146.39</v>
      </c>
      <c r="F36" s="9">
        <f t="shared" si="0"/>
        <v>5146.39</v>
      </c>
      <c r="G36" s="9">
        <v>0</v>
      </c>
      <c r="H36" s="9">
        <v>0</v>
      </c>
      <c r="I36" s="9">
        <v>0</v>
      </c>
      <c r="J36" s="9">
        <f t="shared" si="1"/>
        <v>5146.39</v>
      </c>
      <c r="K36" s="9">
        <v>0</v>
      </c>
      <c r="L36" s="9">
        <v>5126.23</v>
      </c>
      <c r="M36" s="9">
        <f t="shared" si="2"/>
        <v>5126.23</v>
      </c>
      <c r="N36" s="15">
        <f t="shared" si="3"/>
        <v>20.160000000000764</v>
      </c>
      <c r="O36" s="1">
        <v>196</v>
      </c>
    </row>
    <row r="37" spans="1:15" ht="11.25" outlineLevel="2">
      <c r="A37" s="7" t="s">
        <v>23</v>
      </c>
      <c r="B37" s="8">
        <v>6011070004</v>
      </c>
      <c r="C37" s="7" t="s">
        <v>27</v>
      </c>
      <c r="D37" s="9">
        <v>50948.04</v>
      </c>
      <c r="E37" s="9">
        <v>0</v>
      </c>
      <c r="F37" s="9">
        <f t="shared" si="0"/>
        <v>50948.04</v>
      </c>
      <c r="G37" s="9">
        <v>0</v>
      </c>
      <c r="H37" s="9">
        <v>22000</v>
      </c>
      <c r="I37" s="9">
        <v>0</v>
      </c>
      <c r="J37" s="9">
        <f t="shared" si="1"/>
        <v>72948.04000000001</v>
      </c>
      <c r="K37" s="9">
        <v>32001.6</v>
      </c>
      <c r="L37" s="9">
        <v>0</v>
      </c>
      <c r="M37" s="9">
        <f t="shared" si="2"/>
        <v>32001.6</v>
      </c>
      <c r="N37" s="15">
        <f t="shared" si="3"/>
        <v>40946.44000000001</v>
      </c>
      <c r="O37" s="1">
        <v>197</v>
      </c>
    </row>
    <row r="38" spans="1:15" ht="11.25" outlineLevel="2">
      <c r="A38" s="7" t="s">
        <v>23</v>
      </c>
      <c r="B38" s="8">
        <v>6011070005</v>
      </c>
      <c r="C38" s="7" t="s">
        <v>28</v>
      </c>
      <c r="D38" s="9">
        <v>12533.5</v>
      </c>
      <c r="E38" s="9">
        <v>0</v>
      </c>
      <c r="F38" s="9">
        <f t="shared" si="0"/>
        <v>12533.5</v>
      </c>
      <c r="G38" s="9">
        <v>0</v>
      </c>
      <c r="H38" s="9">
        <v>0</v>
      </c>
      <c r="I38" s="9">
        <v>0</v>
      </c>
      <c r="J38" s="9">
        <f t="shared" si="1"/>
        <v>12533.5</v>
      </c>
      <c r="K38" s="9">
        <v>12561.23</v>
      </c>
      <c r="L38" s="9">
        <v>0</v>
      </c>
      <c r="M38" s="9">
        <f t="shared" si="2"/>
        <v>12561.23</v>
      </c>
      <c r="N38" s="15">
        <f t="shared" si="3"/>
        <v>-27.729999999999563</v>
      </c>
      <c r="O38" s="1">
        <v>198</v>
      </c>
    </row>
    <row r="39" spans="1:15" ht="11.25" outlineLevel="2">
      <c r="A39" s="7" t="s">
        <v>23</v>
      </c>
      <c r="B39" s="8">
        <v>6011070006</v>
      </c>
      <c r="C39" s="7" t="s">
        <v>29</v>
      </c>
      <c r="D39" s="9">
        <v>0</v>
      </c>
      <c r="E39" s="9">
        <v>1245.59</v>
      </c>
      <c r="F39" s="9">
        <f t="shared" si="0"/>
        <v>1245.59</v>
      </c>
      <c r="G39" s="9">
        <v>0</v>
      </c>
      <c r="H39" s="9">
        <v>0</v>
      </c>
      <c r="I39" s="9">
        <v>0</v>
      </c>
      <c r="J39" s="9">
        <f t="shared" si="1"/>
        <v>1245.59</v>
      </c>
      <c r="K39" s="9">
        <v>0</v>
      </c>
      <c r="L39" s="9">
        <v>1245.59</v>
      </c>
      <c r="M39" s="9">
        <f t="shared" si="2"/>
        <v>1245.59</v>
      </c>
      <c r="N39" s="15">
        <f t="shared" si="3"/>
        <v>0</v>
      </c>
      <c r="O39" s="1">
        <v>199</v>
      </c>
    </row>
    <row r="40" spans="1:15" ht="11.25" outlineLevel="2">
      <c r="A40" s="7" t="s">
        <v>23</v>
      </c>
      <c r="B40" s="8">
        <v>6011070007</v>
      </c>
      <c r="C40" s="7" t="s">
        <v>30</v>
      </c>
      <c r="D40" s="9">
        <v>344422.27</v>
      </c>
      <c r="E40" s="9">
        <v>0</v>
      </c>
      <c r="F40" s="9">
        <f t="shared" si="0"/>
        <v>344422.27</v>
      </c>
      <c r="G40" s="9">
        <v>0</v>
      </c>
      <c r="H40" s="9">
        <v>0</v>
      </c>
      <c r="I40" s="9">
        <v>0</v>
      </c>
      <c r="J40" s="9">
        <f t="shared" si="1"/>
        <v>344422.27</v>
      </c>
      <c r="K40" s="9">
        <v>88106.83</v>
      </c>
      <c r="L40" s="9">
        <v>0</v>
      </c>
      <c r="M40" s="9">
        <f t="shared" si="2"/>
        <v>88106.83</v>
      </c>
      <c r="N40" s="15">
        <f t="shared" si="3"/>
        <v>256315.44</v>
      </c>
      <c r="O40" s="1">
        <v>200</v>
      </c>
    </row>
    <row r="41" spans="1:15" ht="11.25" outlineLevel="2">
      <c r="A41" s="7" t="s">
        <v>23</v>
      </c>
      <c r="B41" s="8">
        <v>6011070008</v>
      </c>
      <c r="C41" s="7" t="s">
        <v>31</v>
      </c>
      <c r="D41" s="9">
        <v>0</v>
      </c>
      <c r="E41" s="9">
        <v>0</v>
      </c>
      <c r="F41" s="9">
        <f t="shared" si="0"/>
        <v>0</v>
      </c>
      <c r="G41" s="9">
        <v>0</v>
      </c>
      <c r="H41" s="9">
        <v>0</v>
      </c>
      <c r="I41" s="9">
        <v>0</v>
      </c>
      <c r="J41" s="9">
        <f t="shared" si="1"/>
        <v>0</v>
      </c>
      <c r="K41" s="9">
        <v>0</v>
      </c>
      <c r="L41" s="9">
        <v>0</v>
      </c>
      <c r="M41" s="9">
        <f t="shared" si="2"/>
        <v>0</v>
      </c>
      <c r="N41" s="15">
        <f t="shared" si="3"/>
        <v>0</v>
      </c>
      <c r="O41" s="1">
        <v>201</v>
      </c>
    </row>
    <row r="42" spans="1:15" ht="11.25" outlineLevel="2">
      <c r="A42" s="7" t="s">
        <v>23</v>
      </c>
      <c r="B42" s="8">
        <v>6011070010</v>
      </c>
      <c r="C42" s="7" t="s">
        <v>32</v>
      </c>
      <c r="D42" s="9">
        <v>74748.82</v>
      </c>
      <c r="E42" s="9">
        <v>0</v>
      </c>
      <c r="F42" s="9">
        <f t="shared" si="0"/>
        <v>74748.82</v>
      </c>
      <c r="G42" s="9">
        <v>0</v>
      </c>
      <c r="H42" s="9">
        <v>71000</v>
      </c>
      <c r="I42" s="9">
        <v>0</v>
      </c>
      <c r="J42" s="9">
        <f t="shared" si="1"/>
        <v>145748.82</v>
      </c>
      <c r="K42" s="9">
        <v>132344.04</v>
      </c>
      <c r="L42" s="9">
        <v>0</v>
      </c>
      <c r="M42" s="9">
        <f t="shared" si="2"/>
        <v>132344.04</v>
      </c>
      <c r="N42" s="15">
        <f t="shared" si="3"/>
        <v>13404.779999999999</v>
      </c>
      <c r="O42" s="1">
        <v>203</v>
      </c>
    </row>
    <row r="43" spans="1:15" ht="11.25" outlineLevel="2">
      <c r="A43" s="7" t="s">
        <v>23</v>
      </c>
      <c r="B43" s="8">
        <v>6011070012</v>
      </c>
      <c r="C43" s="7" t="s">
        <v>33</v>
      </c>
      <c r="D43" s="9">
        <v>242607.78</v>
      </c>
      <c r="E43" s="9">
        <v>669.24</v>
      </c>
      <c r="F43" s="9">
        <f t="shared" si="0"/>
        <v>243277.02</v>
      </c>
      <c r="G43" s="9">
        <v>0</v>
      </c>
      <c r="H43" s="9">
        <v>41152</v>
      </c>
      <c r="I43" s="9">
        <v>0</v>
      </c>
      <c r="J43" s="9">
        <f t="shared" si="1"/>
        <v>284429.02</v>
      </c>
      <c r="K43" s="9">
        <v>154314.96</v>
      </c>
      <c r="L43" s="9">
        <v>0</v>
      </c>
      <c r="M43" s="9">
        <f t="shared" si="2"/>
        <v>154314.96</v>
      </c>
      <c r="N43" s="15">
        <f t="shared" si="3"/>
        <v>130114.06000000003</v>
      </c>
      <c r="O43" s="1">
        <v>223</v>
      </c>
    </row>
    <row r="44" spans="1:15" ht="11.25" outlineLevel="2">
      <c r="A44" s="7" t="s">
        <v>23</v>
      </c>
      <c r="B44" s="8">
        <v>6011070014</v>
      </c>
      <c r="C44" s="7" t="s">
        <v>34</v>
      </c>
      <c r="D44" s="9">
        <v>29032.03</v>
      </c>
      <c r="E44" s="9">
        <v>-185.48</v>
      </c>
      <c r="F44" s="9">
        <f t="shared" si="0"/>
        <v>28846.55</v>
      </c>
      <c r="G44" s="9">
        <v>0</v>
      </c>
      <c r="H44" s="9">
        <v>155500</v>
      </c>
      <c r="I44" s="9">
        <v>0</v>
      </c>
      <c r="J44" s="9">
        <f t="shared" si="1"/>
        <v>184346.55</v>
      </c>
      <c r="K44" s="9">
        <v>24503.01</v>
      </c>
      <c r="L44" s="9">
        <v>0</v>
      </c>
      <c r="M44" s="9">
        <f t="shared" si="2"/>
        <v>24503.01</v>
      </c>
      <c r="N44" s="15">
        <f t="shared" si="3"/>
        <v>159843.53999999998</v>
      </c>
      <c r="O44" s="1">
        <v>234</v>
      </c>
    </row>
    <row r="45" spans="1:15" ht="11.25" outlineLevel="2">
      <c r="A45" s="7" t="s">
        <v>23</v>
      </c>
      <c r="B45" s="8">
        <v>6011070015</v>
      </c>
      <c r="C45" s="7" t="s">
        <v>35</v>
      </c>
      <c r="D45" s="9">
        <v>2943.46</v>
      </c>
      <c r="E45" s="9">
        <v>0</v>
      </c>
      <c r="F45" s="9">
        <f t="shared" si="0"/>
        <v>2943.46</v>
      </c>
      <c r="G45" s="9">
        <v>0</v>
      </c>
      <c r="H45" s="9">
        <v>74706</v>
      </c>
      <c r="I45" s="9">
        <v>0</v>
      </c>
      <c r="J45" s="9">
        <f t="shared" si="1"/>
        <v>77649.46</v>
      </c>
      <c r="K45" s="9">
        <v>62827.61</v>
      </c>
      <c r="L45" s="9">
        <v>0</v>
      </c>
      <c r="M45" s="9">
        <f t="shared" si="2"/>
        <v>62827.61</v>
      </c>
      <c r="N45" s="15">
        <f t="shared" si="3"/>
        <v>14821.850000000006</v>
      </c>
      <c r="O45" s="1">
        <v>235</v>
      </c>
    </row>
    <row r="46" spans="1:15" ht="11.25" outlineLevel="2">
      <c r="A46" s="7" t="s">
        <v>23</v>
      </c>
      <c r="B46" s="8">
        <v>6011070016</v>
      </c>
      <c r="C46" s="7" t="s">
        <v>36</v>
      </c>
      <c r="D46" s="9">
        <v>127285.16</v>
      </c>
      <c r="E46" s="9">
        <v>0</v>
      </c>
      <c r="F46" s="9">
        <f t="shared" si="0"/>
        <v>127285.16</v>
      </c>
      <c r="G46" s="9">
        <v>0</v>
      </c>
      <c r="H46" s="9">
        <v>49520</v>
      </c>
      <c r="I46" s="9">
        <v>0</v>
      </c>
      <c r="J46" s="9">
        <f t="shared" si="1"/>
        <v>176805.16</v>
      </c>
      <c r="K46" s="9">
        <v>58189.14</v>
      </c>
      <c r="L46" s="9">
        <v>0</v>
      </c>
      <c r="M46" s="9">
        <f t="shared" si="2"/>
        <v>58189.14</v>
      </c>
      <c r="N46" s="15">
        <f t="shared" si="3"/>
        <v>118616.02</v>
      </c>
      <c r="O46" s="1">
        <v>236</v>
      </c>
    </row>
    <row r="47" spans="1:15" ht="11.25" outlineLevel="2">
      <c r="A47" s="7" t="s">
        <v>23</v>
      </c>
      <c r="B47" s="8">
        <v>6011070017</v>
      </c>
      <c r="C47" s="7" t="s">
        <v>37</v>
      </c>
      <c r="D47" s="9">
        <v>31329.3</v>
      </c>
      <c r="E47" s="9">
        <v>0</v>
      </c>
      <c r="F47" s="9">
        <f t="shared" si="0"/>
        <v>31329.3</v>
      </c>
      <c r="G47" s="9">
        <v>0</v>
      </c>
      <c r="H47" s="9">
        <v>0</v>
      </c>
      <c r="I47" s="9">
        <v>0</v>
      </c>
      <c r="J47" s="9">
        <f t="shared" si="1"/>
        <v>31329.3</v>
      </c>
      <c r="K47" s="9">
        <v>98301.3</v>
      </c>
      <c r="L47" s="9">
        <v>0</v>
      </c>
      <c r="M47" s="9">
        <f t="shared" si="2"/>
        <v>98301.3</v>
      </c>
      <c r="N47" s="15">
        <f t="shared" si="3"/>
        <v>-66972</v>
      </c>
      <c r="O47" s="1">
        <v>237</v>
      </c>
    </row>
    <row r="48" spans="1:15" ht="11.25" outlineLevel="2">
      <c r="A48" s="7" t="s">
        <v>23</v>
      </c>
      <c r="B48" s="8">
        <v>6011070018</v>
      </c>
      <c r="C48" s="7" t="s">
        <v>38</v>
      </c>
      <c r="D48" s="9">
        <v>29797.36</v>
      </c>
      <c r="E48" s="9">
        <v>4.55</v>
      </c>
      <c r="F48" s="9">
        <f t="shared" si="0"/>
        <v>29801.91</v>
      </c>
      <c r="G48" s="9">
        <v>0</v>
      </c>
      <c r="H48" s="9">
        <v>0</v>
      </c>
      <c r="I48" s="9">
        <v>0</v>
      </c>
      <c r="J48" s="9">
        <f t="shared" si="1"/>
        <v>29801.91</v>
      </c>
      <c r="K48" s="9">
        <v>16507.58</v>
      </c>
      <c r="L48" s="9">
        <v>0</v>
      </c>
      <c r="M48" s="9">
        <f t="shared" si="2"/>
        <v>16507.58</v>
      </c>
      <c r="N48" s="15">
        <f t="shared" si="3"/>
        <v>13294.329999999998</v>
      </c>
      <c r="O48" s="1">
        <v>238</v>
      </c>
    </row>
    <row r="49" spans="1:15" ht="11.25" outlineLevel="2">
      <c r="A49" s="7" t="s">
        <v>23</v>
      </c>
      <c r="B49" s="8">
        <v>6011070019</v>
      </c>
      <c r="C49" s="7" t="s">
        <v>39</v>
      </c>
      <c r="D49" s="9">
        <v>5826.56</v>
      </c>
      <c r="E49" s="9">
        <v>0</v>
      </c>
      <c r="F49" s="9">
        <f t="shared" si="0"/>
        <v>5826.56</v>
      </c>
      <c r="G49" s="9">
        <v>0</v>
      </c>
      <c r="H49" s="9">
        <v>71749</v>
      </c>
      <c r="I49" s="9">
        <v>0</v>
      </c>
      <c r="J49" s="9">
        <f t="shared" si="1"/>
        <v>77575.56</v>
      </c>
      <c r="K49" s="9">
        <v>23757.52</v>
      </c>
      <c r="L49" s="9">
        <v>0</v>
      </c>
      <c r="M49" s="9">
        <f t="shared" si="2"/>
        <v>23757.52</v>
      </c>
      <c r="N49" s="15">
        <f t="shared" si="3"/>
        <v>53818.03999999999</v>
      </c>
      <c r="O49" s="1">
        <v>239</v>
      </c>
    </row>
    <row r="50" spans="1:15" ht="11.25" outlineLevel="2">
      <c r="A50" s="7" t="s">
        <v>23</v>
      </c>
      <c r="B50" s="8">
        <v>6011070020</v>
      </c>
      <c r="C50" s="7" t="s">
        <v>40</v>
      </c>
      <c r="D50" s="9">
        <v>19911.68</v>
      </c>
      <c r="E50" s="9">
        <v>50536.85</v>
      </c>
      <c r="F50" s="9">
        <f t="shared" si="0"/>
        <v>70448.53</v>
      </c>
      <c r="G50" s="9">
        <v>0</v>
      </c>
      <c r="H50" s="9">
        <v>204666</v>
      </c>
      <c r="I50" s="9">
        <v>0</v>
      </c>
      <c r="J50" s="9">
        <f t="shared" si="1"/>
        <v>275114.53</v>
      </c>
      <c r="K50" s="9">
        <v>64964.69</v>
      </c>
      <c r="L50" s="9">
        <v>0</v>
      </c>
      <c r="M50" s="9">
        <f t="shared" si="2"/>
        <v>64964.69</v>
      </c>
      <c r="N50" s="15">
        <f t="shared" si="3"/>
        <v>210149.84000000003</v>
      </c>
      <c r="O50" s="1">
        <v>230</v>
      </c>
    </row>
    <row r="51" spans="1:15" ht="11.25" outlineLevel="2">
      <c r="A51" s="7" t="s">
        <v>23</v>
      </c>
      <c r="B51" s="8">
        <v>6011070021</v>
      </c>
      <c r="C51" s="7" t="s">
        <v>41</v>
      </c>
      <c r="D51" s="9">
        <v>24693.28</v>
      </c>
      <c r="E51" s="9">
        <v>0</v>
      </c>
      <c r="F51" s="9">
        <f t="shared" si="0"/>
        <v>24693.28</v>
      </c>
      <c r="G51" s="9">
        <v>0</v>
      </c>
      <c r="H51" s="9">
        <v>38078</v>
      </c>
      <c r="I51" s="9">
        <v>0</v>
      </c>
      <c r="J51" s="9">
        <f t="shared" si="1"/>
        <v>62771.28</v>
      </c>
      <c r="K51" s="9">
        <v>8942</v>
      </c>
      <c r="L51" s="9">
        <v>0</v>
      </c>
      <c r="M51" s="9">
        <f t="shared" si="2"/>
        <v>8942</v>
      </c>
      <c r="N51" s="15">
        <f t="shared" si="3"/>
        <v>53829.28</v>
      </c>
      <c r="O51" s="1">
        <v>231</v>
      </c>
    </row>
    <row r="52" spans="1:15" ht="11.25" outlineLevel="2">
      <c r="A52" s="7" t="s">
        <v>23</v>
      </c>
      <c r="B52" s="8">
        <v>6011070022</v>
      </c>
      <c r="C52" s="7" t="s">
        <v>42</v>
      </c>
      <c r="D52" s="9">
        <v>-6583.41</v>
      </c>
      <c r="E52" s="9">
        <v>0</v>
      </c>
      <c r="F52" s="9">
        <f t="shared" si="0"/>
        <v>-6583.41</v>
      </c>
      <c r="G52" s="9">
        <v>0</v>
      </c>
      <c r="H52" s="9">
        <v>100682</v>
      </c>
      <c r="I52" s="9">
        <v>0</v>
      </c>
      <c r="J52" s="9">
        <f t="shared" si="1"/>
        <v>94098.59</v>
      </c>
      <c r="K52" s="9">
        <v>73919.78</v>
      </c>
      <c r="L52" s="9">
        <v>0</v>
      </c>
      <c r="M52" s="9">
        <f t="shared" si="2"/>
        <v>73919.78</v>
      </c>
      <c r="N52" s="15">
        <f t="shared" si="3"/>
        <v>20178.809999999998</v>
      </c>
      <c r="O52" s="1">
        <v>242</v>
      </c>
    </row>
    <row r="53" spans="1:15" ht="11.25" outlineLevel="2">
      <c r="A53" s="7" t="s">
        <v>23</v>
      </c>
      <c r="B53" s="8">
        <v>6011070023</v>
      </c>
      <c r="C53" s="7" t="s">
        <v>43</v>
      </c>
      <c r="D53" s="9">
        <v>5828.67</v>
      </c>
      <c r="E53" s="9">
        <v>0</v>
      </c>
      <c r="F53" s="9">
        <f t="shared" si="0"/>
        <v>5828.67</v>
      </c>
      <c r="G53" s="9">
        <v>0</v>
      </c>
      <c r="H53" s="9">
        <v>77500</v>
      </c>
      <c r="I53" s="9">
        <v>0</v>
      </c>
      <c r="J53" s="9">
        <f t="shared" si="1"/>
        <v>83328.67</v>
      </c>
      <c r="K53" s="9">
        <v>10947.79</v>
      </c>
      <c r="L53" s="9">
        <v>0</v>
      </c>
      <c r="M53" s="9">
        <f t="shared" si="2"/>
        <v>10947.79</v>
      </c>
      <c r="N53" s="15">
        <f t="shared" si="3"/>
        <v>72380.88</v>
      </c>
      <c r="O53" s="1">
        <v>232</v>
      </c>
    </row>
    <row r="54" spans="1:15" ht="11.25" outlineLevel="2">
      <c r="A54" s="7" t="s">
        <v>23</v>
      </c>
      <c r="B54" s="8">
        <v>6011070024</v>
      </c>
      <c r="C54" s="7" t="s">
        <v>44</v>
      </c>
      <c r="D54" s="9">
        <v>-16886.41</v>
      </c>
      <c r="E54" s="9">
        <v>16413.19</v>
      </c>
      <c r="F54" s="9">
        <f t="shared" si="0"/>
        <v>-473.22000000000116</v>
      </c>
      <c r="G54" s="9">
        <v>0</v>
      </c>
      <c r="H54" s="9">
        <v>21000</v>
      </c>
      <c r="I54" s="9">
        <v>0</v>
      </c>
      <c r="J54" s="9">
        <f t="shared" si="1"/>
        <v>20526.78</v>
      </c>
      <c r="K54" s="9">
        <v>0</v>
      </c>
      <c r="L54" s="9">
        <v>0</v>
      </c>
      <c r="M54" s="9">
        <f t="shared" si="2"/>
        <v>0</v>
      </c>
      <c r="N54" s="15">
        <f t="shared" si="3"/>
        <v>20526.78</v>
      </c>
      <c r="O54" s="1">
        <v>233</v>
      </c>
    </row>
    <row r="55" spans="1:15" ht="11.25" outlineLevel="2">
      <c r="A55" s="7" t="s">
        <v>23</v>
      </c>
      <c r="B55" s="8">
        <v>6011070025</v>
      </c>
      <c r="C55" s="7" t="s">
        <v>107</v>
      </c>
      <c r="D55" s="9">
        <v>-29115.22</v>
      </c>
      <c r="E55" s="9">
        <v>578653.39</v>
      </c>
      <c r="F55" s="9">
        <f t="shared" si="0"/>
        <v>549538.17</v>
      </c>
      <c r="G55" s="9">
        <v>0</v>
      </c>
      <c r="H55" s="9">
        <v>94900</v>
      </c>
      <c r="I55" s="9">
        <v>0</v>
      </c>
      <c r="J55" s="9">
        <f t="shared" si="1"/>
        <v>644438.17</v>
      </c>
      <c r="K55" s="9">
        <v>117168.51</v>
      </c>
      <c r="L55" s="9">
        <v>122725.16</v>
      </c>
      <c r="M55" s="9">
        <f t="shared" si="2"/>
        <v>239893.66999999998</v>
      </c>
      <c r="N55" s="15">
        <f t="shared" si="3"/>
        <v>404544.50000000006</v>
      </c>
      <c r="O55" s="1">
        <v>244</v>
      </c>
    </row>
    <row r="56" spans="1:15" ht="11.25" outlineLevel="2">
      <c r="A56" s="7" t="s">
        <v>23</v>
      </c>
      <c r="B56" s="8">
        <v>6011070026</v>
      </c>
      <c r="C56" s="7" t="s">
        <v>45</v>
      </c>
      <c r="D56" s="9">
        <v>-65040.92</v>
      </c>
      <c r="E56" s="9">
        <v>30000</v>
      </c>
      <c r="F56" s="9">
        <f t="shared" si="0"/>
        <v>-35040.92</v>
      </c>
      <c r="G56" s="9">
        <v>0</v>
      </c>
      <c r="H56" s="9">
        <v>127475</v>
      </c>
      <c r="I56" s="9">
        <v>0</v>
      </c>
      <c r="J56" s="9">
        <f t="shared" si="1"/>
        <v>92434.08</v>
      </c>
      <c r="K56" s="9">
        <v>20255</v>
      </c>
      <c r="L56" s="9">
        <v>0</v>
      </c>
      <c r="M56" s="9">
        <f t="shared" si="2"/>
        <v>20255</v>
      </c>
      <c r="N56" s="15">
        <f t="shared" si="3"/>
        <v>72179.08</v>
      </c>
      <c r="O56" s="1">
        <v>243</v>
      </c>
    </row>
    <row r="57" spans="1:15" ht="11.25" outlineLevel="2">
      <c r="A57" s="7" t="s">
        <v>23</v>
      </c>
      <c r="B57" s="8">
        <v>6011070027</v>
      </c>
      <c r="C57" s="7" t="s">
        <v>46</v>
      </c>
      <c r="D57" s="9">
        <v>87705.26</v>
      </c>
      <c r="E57" s="9">
        <v>-19232.39</v>
      </c>
      <c r="F57" s="9">
        <f t="shared" si="0"/>
        <v>68472.87</v>
      </c>
      <c r="G57" s="9">
        <v>0</v>
      </c>
      <c r="H57" s="9">
        <v>402594</v>
      </c>
      <c r="I57" s="9">
        <v>0</v>
      </c>
      <c r="J57" s="9">
        <f t="shared" si="1"/>
        <v>471066.87</v>
      </c>
      <c r="K57" s="9">
        <v>105498.76</v>
      </c>
      <c r="L57" s="9">
        <v>0</v>
      </c>
      <c r="M57" s="9">
        <f t="shared" si="2"/>
        <v>105498.76</v>
      </c>
      <c r="N57" s="15">
        <f t="shared" si="3"/>
        <v>365568.11</v>
      </c>
      <c r="O57" s="1">
        <v>262</v>
      </c>
    </row>
    <row r="58" spans="1:15" ht="11.25" outlineLevel="2">
      <c r="A58" s="7" t="s">
        <v>23</v>
      </c>
      <c r="B58" s="8">
        <v>6011070028</v>
      </c>
      <c r="C58" s="7" t="s">
        <v>47</v>
      </c>
      <c r="D58" s="9">
        <v>0</v>
      </c>
      <c r="E58" s="9">
        <v>0</v>
      </c>
      <c r="F58" s="9">
        <f t="shared" si="0"/>
        <v>0</v>
      </c>
      <c r="G58" s="9">
        <v>0</v>
      </c>
      <c r="H58" s="9">
        <v>113449</v>
      </c>
      <c r="I58" s="9">
        <v>450000</v>
      </c>
      <c r="J58" s="9">
        <f t="shared" si="1"/>
        <v>563449</v>
      </c>
      <c r="K58" s="9">
        <v>0</v>
      </c>
      <c r="L58" s="9">
        <v>0</v>
      </c>
      <c r="M58" s="9">
        <f t="shared" si="2"/>
        <v>0</v>
      </c>
      <c r="N58" s="15">
        <f t="shared" si="3"/>
        <v>563449</v>
      </c>
      <c r="O58" s="1">
        <v>273</v>
      </c>
    </row>
    <row r="59" spans="1:15" ht="11.25" outlineLevel="2">
      <c r="A59" s="7" t="s">
        <v>23</v>
      </c>
      <c r="B59" s="8">
        <v>6011070029</v>
      </c>
      <c r="C59" s="7" t="s">
        <v>48</v>
      </c>
      <c r="D59" s="9">
        <v>0</v>
      </c>
      <c r="E59" s="9">
        <v>0</v>
      </c>
      <c r="F59" s="9">
        <f t="shared" si="0"/>
        <v>0</v>
      </c>
      <c r="G59" s="9">
        <v>0</v>
      </c>
      <c r="H59" s="9">
        <v>93571</v>
      </c>
      <c r="I59" s="9">
        <v>0</v>
      </c>
      <c r="J59" s="9">
        <f t="shared" si="1"/>
        <v>93571</v>
      </c>
      <c r="K59" s="9">
        <v>3150.79</v>
      </c>
      <c r="L59" s="9">
        <v>0</v>
      </c>
      <c r="M59" s="9">
        <f t="shared" si="2"/>
        <v>3150.79</v>
      </c>
      <c r="N59" s="15">
        <f t="shared" si="3"/>
        <v>90420.21</v>
      </c>
      <c r="O59" s="1">
        <v>274</v>
      </c>
    </row>
    <row r="60" spans="1:15" ht="11.25" outlineLevel="2">
      <c r="A60" s="7" t="s">
        <v>23</v>
      </c>
      <c r="B60" s="8">
        <v>6011070030</v>
      </c>
      <c r="C60" s="7" t="s">
        <v>49</v>
      </c>
      <c r="D60" s="9">
        <v>0</v>
      </c>
      <c r="E60" s="9">
        <v>0</v>
      </c>
      <c r="F60" s="9">
        <f t="shared" si="0"/>
        <v>0</v>
      </c>
      <c r="G60" s="9">
        <v>0</v>
      </c>
      <c r="H60" s="9">
        <v>114094</v>
      </c>
      <c r="I60" s="9">
        <v>189422</v>
      </c>
      <c r="J60" s="9">
        <f t="shared" si="1"/>
        <v>303516</v>
      </c>
      <c r="K60" s="9">
        <v>0</v>
      </c>
      <c r="L60" s="9">
        <v>0</v>
      </c>
      <c r="M60" s="9">
        <f t="shared" si="2"/>
        <v>0</v>
      </c>
      <c r="N60" s="15">
        <f t="shared" si="3"/>
        <v>303516</v>
      </c>
      <c r="O60" s="1">
        <v>275</v>
      </c>
    </row>
    <row r="61" spans="1:15" ht="11.25" outlineLevel="2">
      <c r="A61" s="7" t="s">
        <v>23</v>
      </c>
      <c r="B61" s="8">
        <v>6011070031</v>
      </c>
      <c r="C61" s="7" t="s">
        <v>50</v>
      </c>
      <c r="D61" s="9">
        <v>0</v>
      </c>
      <c r="E61" s="9">
        <v>0</v>
      </c>
      <c r="F61" s="9">
        <f t="shared" si="0"/>
        <v>0</v>
      </c>
      <c r="G61" s="9">
        <v>0</v>
      </c>
      <c r="H61" s="9">
        <v>71375</v>
      </c>
      <c r="I61" s="9">
        <v>50000</v>
      </c>
      <c r="J61" s="9">
        <f t="shared" si="1"/>
        <v>121375</v>
      </c>
      <c r="K61" s="9">
        <v>69539.86</v>
      </c>
      <c r="L61" s="9">
        <v>0</v>
      </c>
      <c r="M61" s="9">
        <f t="shared" si="2"/>
        <v>69539.86</v>
      </c>
      <c r="N61" s="15">
        <f t="shared" si="3"/>
        <v>51835.14</v>
      </c>
      <c r="O61" s="1">
        <v>276</v>
      </c>
    </row>
    <row r="62" spans="1:15" ht="11.25" outlineLevel="2">
      <c r="A62" s="7" t="s">
        <v>23</v>
      </c>
      <c r="B62" s="8">
        <v>6011070032</v>
      </c>
      <c r="C62" s="7" t="s">
        <v>51</v>
      </c>
      <c r="D62" s="9">
        <v>-29839.39</v>
      </c>
      <c r="E62" s="9">
        <v>-23209.72</v>
      </c>
      <c r="F62" s="9">
        <f t="shared" si="0"/>
        <v>-53049.11</v>
      </c>
      <c r="G62" s="9">
        <v>0</v>
      </c>
      <c r="H62" s="9">
        <v>658143</v>
      </c>
      <c r="I62" s="9">
        <v>431500</v>
      </c>
      <c r="J62" s="9">
        <f t="shared" si="1"/>
        <v>1036593.89</v>
      </c>
      <c r="K62" s="9">
        <v>144198.71</v>
      </c>
      <c r="L62" s="9">
        <v>50746.21</v>
      </c>
      <c r="M62" s="9">
        <f t="shared" si="2"/>
        <v>194944.91999999998</v>
      </c>
      <c r="N62" s="15">
        <f t="shared" si="3"/>
        <v>841648.97</v>
      </c>
      <c r="O62" s="1">
        <v>268</v>
      </c>
    </row>
    <row r="63" spans="1:15" ht="11.25" outlineLevel="2">
      <c r="A63" s="7" t="s">
        <v>23</v>
      </c>
      <c r="B63" s="8">
        <v>6011070033</v>
      </c>
      <c r="C63" s="7" t="s">
        <v>52</v>
      </c>
      <c r="D63" s="9">
        <v>0</v>
      </c>
      <c r="E63" s="14">
        <v>-92206.78</v>
      </c>
      <c r="F63" s="9">
        <f t="shared" si="0"/>
        <v>-92206.78</v>
      </c>
      <c r="G63" s="9">
        <v>0</v>
      </c>
      <c r="H63" s="9">
        <v>99745</v>
      </c>
      <c r="I63" s="9">
        <v>540000</v>
      </c>
      <c r="J63" s="9">
        <f t="shared" si="1"/>
        <v>547538.22</v>
      </c>
      <c r="K63" s="9">
        <v>1578.79</v>
      </c>
      <c r="L63" s="9">
        <v>118024.46</v>
      </c>
      <c r="M63" s="9">
        <f t="shared" si="2"/>
        <v>119603.25</v>
      </c>
      <c r="N63" s="15">
        <f t="shared" si="3"/>
        <v>427934.97</v>
      </c>
      <c r="O63" s="1">
        <v>267</v>
      </c>
    </row>
    <row r="64" spans="1:15" ht="11.25" outlineLevel="2">
      <c r="A64" s="7" t="s">
        <v>23</v>
      </c>
      <c r="B64" s="8">
        <v>6011070034</v>
      </c>
      <c r="C64" s="7" t="s">
        <v>53</v>
      </c>
      <c r="D64" s="9">
        <v>0</v>
      </c>
      <c r="E64" s="9">
        <v>0</v>
      </c>
      <c r="F64" s="9">
        <f t="shared" si="0"/>
        <v>0</v>
      </c>
      <c r="G64" s="9">
        <v>0</v>
      </c>
      <c r="H64" s="9">
        <v>190966</v>
      </c>
      <c r="I64" s="9">
        <v>0</v>
      </c>
      <c r="J64" s="9">
        <f t="shared" si="1"/>
        <v>190966</v>
      </c>
      <c r="K64" s="9">
        <v>0</v>
      </c>
      <c r="L64" s="9">
        <v>0</v>
      </c>
      <c r="M64" s="9">
        <f t="shared" si="2"/>
        <v>0</v>
      </c>
      <c r="N64" s="15">
        <f t="shared" si="3"/>
        <v>190966</v>
      </c>
      <c r="O64" s="1">
        <v>269</v>
      </c>
    </row>
    <row r="65" spans="1:15" ht="11.25" outlineLevel="2">
      <c r="A65" s="7" t="s">
        <v>23</v>
      </c>
      <c r="B65" s="8">
        <v>6011070035</v>
      </c>
      <c r="C65" s="7" t="s">
        <v>108</v>
      </c>
      <c r="D65" s="9">
        <v>0</v>
      </c>
      <c r="E65" s="9">
        <v>0</v>
      </c>
      <c r="F65" s="9">
        <f t="shared" si="0"/>
        <v>0</v>
      </c>
      <c r="G65" s="9">
        <v>0</v>
      </c>
      <c r="H65" s="9">
        <v>26996</v>
      </c>
      <c r="I65" s="9">
        <v>200000</v>
      </c>
      <c r="J65" s="9">
        <f t="shared" si="1"/>
        <v>226996</v>
      </c>
      <c r="K65" s="9">
        <v>0</v>
      </c>
      <c r="L65" s="9">
        <v>0</v>
      </c>
      <c r="M65" s="9">
        <f t="shared" si="2"/>
        <v>0</v>
      </c>
      <c r="N65" s="15">
        <f t="shared" si="3"/>
        <v>226996</v>
      </c>
      <c r="O65" s="1">
        <v>295</v>
      </c>
    </row>
    <row r="66" spans="1:15" ht="11.25" outlineLevel="2">
      <c r="A66" s="7" t="s">
        <v>23</v>
      </c>
      <c r="B66" s="8">
        <v>6011070036</v>
      </c>
      <c r="C66" s="7" t="s">
        <v>109</v>
      </c>
      <c r="D66" s="9">
        <v>0</v>
      </c>
      <c r="E66" s="9">
        <v>0</v>
      </c>
      <c r="F66" s="9">
        <f t="shared" si="0"/>
        <v>0</v>
      </c>
      <c r="G66" s="9">
        <v>0</v>
      </c>
      <c r="H66" s="9">
        <v>225000</v>
      </c>
      <c r="I66" s="9">
        <v>359937</v>
      </c>
      <c r="J66" s="9">
        <f t="shared" si="1"/>
        <v>584937</v>
      </c>
      <c r="K66" s="9">
        <v>0</v>
      </c>
      <c r="L66" s="9">
        <v>113223.58</v>
      </c>
      <c r="M66" s="9">
        <f t="shared" si="2"/>
        <v>113223.58</v>
      </c>
      <c r="N66" s="15">
        <f t="shared" si="3"/>
        <v>471713.42</v>
      </c>
      <c r="O66" s="1">
        <v>296</v>
      </c>
    </row>
    <row r="67" spans="1:14" ht="11.25" outlineLevel="1">
      <c r="A67" s="11" t="s">
        <v>93</v>
      </c>
      <c r="B67" s="12"/>
      <c r="C67" s="11"/>
      <c r="D67" s="10">
        <f>SUBTOTAL(9,D34:D66)</f>
        <v>1258827.5200000005</v>
      </c>
      <c r="E67" s="10">
        <f aca="true" t="shared" si="5" ref="E67:N67">SUBTOTAL(9,E34:E66)</f>
        <v>547936.32</v>
      </c>
      <c r="F67" s="10">
        <f t="shared" si="5"/>
        <v>1806763.8400000003</v>
      </c>
      <c r="G67" s="10">
        <f t="shared" si="5"/>
        <v>0</v>
      </c>
      <c r="H67" s="10">
        <f t="shared" si="5"/>
        <v>3262181</v>
      </c>
      <c r="I67" s="10">
        <f t="shared" si="5"/>
        <v>2220859</v>
      </c>
      <c r="J67" s="10">
        <f t="shared" si="5"/>
        <v>7289803.839999999</v>
      </c>
      <c r="K67" s="10">
        <f t="shared" si="5"/>
        <v>1642032.6900000002</v>
      </c>
      <c r="L67" s="10">
        <f t="shared" si="5"/>
        <v>435233.58</v>
      </c>
      <c r="M67" s="10">
        <f t="shared" si="5"/>
        <v>2077266.27</v>
      </c>
      <c r="N67" s="10">
        <f t="shared" si="5"/>
        <v>5212537.57</v>
      </c>
    </row>
    <row r="68" spans="1:15" ht="11.25" outlineLevel="2">
      <c r="A68" s="7" t="s">
        <v>54</v>
      </c>
      <c r="B68" s="8">
        <v>6011470001</v>
      </c>
      <c r="C68" s="7" t="s">
        <v>55</v>
      </c>
      <c r="D68" s="9">
        <v>1078368.34</v>
      </c>
      <c r="E68" s="9">
        <v>39458.41</v>
      </c>
      <c r="F68" s="9">
        <f t="shared" si="0"/>
        <v>1117826.75</v>
      </c>
      <c r="G68" s="9">
        <v>0</v>
      </c>
      <c r="H68" s="9">
        <v>0</v>
      </c>
      <c r="I68" s="9">
        <v>0</v>
      </c>
      <c r="J68" s="9">
        <f t="shared" si="1"/>
        <v>1117826.75</v>
      </c>
      <c r="K68" s="9">
        <v>0</v>
      </c>
      <c r="L68" s="9">
        <v>0</v>
      </c>
      <c r="M68" s="9">
        <f t="shared" si="2"/>
        <v>0</v>
      </c>
      <c r="N68" s="15">
        <f t="shared" si="3"/>
        <v>1117826.75</v>
      </c>
      <c r="O68" s="1">
        <v>161</v>
      </c>
    </row>
    <row r="69" spans="1:15" ht="11.25" outlineLevel="2">
      <c r="A69" s="7" t="s">
        <v>54</v>
      </c>
      <c r="B69" s="8">
        <v>6011470002</v>
      </c>
      <c r="C69" s="7" t="s">
        <v>56</v>
      </c>
      <c r="D69" s="9">
        <f>68415.28-77.9</f>
        <v>68337.38</v>
      </c>
      <c r="E69" s="9">
        <v>-9103.12</v>
      </c>
      <c r="F69" s="9">
        <f t="shared" si="0"/>
        <v>59234.26</v>
      </c>
      <c r="G69" s="9">
        <v>0</v>
      </c>
      <c r="H69" s="9">
        <v>400000</v>
      </c>
      <c r="I69" s="9">
        <v>0</v>
      </c>
      <c r="J69" s="9">
        <f t="shared" si="1"/>
        <v>459234.26</v>
      </c>
      <c r="K69" s="9">
        <v>288468.15</v>
      </c>
      <c r="L69" s="9">
        <v>0</v>
      </c>
      <c r="M69" s="9">
        <f t="shared" si="2"/>
        <v>288468.15</v>
      </c>
      <c r="N69" s="15">
        <f t="shared" si="3"/>
        <v>170766.11</v>
      </c>
      <c r="O69" s="1">
        <v>164</v>
      </c>
    </row>
    <row r="70" spans="1:15" ht="11.25" outlineLevel="2">
      <c r="A70" s="7" t="s">
        <v>54</v>
      </c>
      <c r="B70" s="8">
        <v>6011470003</v>
      </c>
      <c r="C70" s="7" t="s">
        <v>57</v>
      </c>
      <c r="D70" s="9">
        <v>176536.77</v>
      </c>
      <c r="E70" s="9">
        <v>0</v>
      </c>
      <c r="F70" s="9">
        <f t="shared" si="0"/>
        <v>176536.77</v>
      </c>
      <c r="G70" s="9">
        <v>0</v>
      </c>
      <c r="H70" s="9">
        <v>0</v>
      </c>
      <c r="I70" s="9">
        <v>0</v>
      </c>
      <c r="J70" s="9">
        <f t="shared" si="1"/>
        <v>176536.77</v>
      </c>
      <c r="K70" s="9">
        <v>176500.45</v>
      </c>
      <c r="L70" s="9">
        <v>0</v>
      </c>
      <c r="M70" s="9">
        <f t="shared" si="2"/>
        <v>176500.45</v>
      </c>
      <c r="N70" s="15">
        <f t="shared" si="3"/>
        <v>36.31999999997788</v>
      </c>
      <c r="O70" s="1">
        <v>165</v>
      </c>
    </row>
    <row r="71" spans="1:15" ht="11.25" outlineLevel="2">
      <c r="A71" s="7" t="s">
        <v>54</v>
      </c>
      <c r="B71" s="8">
        <v>6011470004</v>
      </c>
      <c r="C71" s="7" t="s">
        <v>58</v>
      </c>
      <c r="D71" s="9">
        <f>2906039.24+361.52</f>
        <v>2906400.7600000002</v>
      </c>
      <c r="E71" s="9">
        <v>0</v>
      </c>
      <c r="F71" s="9">
        <f t="shared" si="0"/>
        <v>2906400.7600000002</v>
      </c>
      <c r="G71" s="9">
        <v>0</v>
      </c>
      <c r="H71" s="9">
        <v>0</v>
      </c>
      <c r="I71" s="9">
        <v>0</v>
      </c>
      <c r="J71" s="9">
        <f t="shared" si="1"/>
        <v>2906400.7600000002</v>
      </c>
      <c r="K71" s="9">
        <v>2690818.75</v>
      </c>
      <c r="L71" s="9">
        <v>0</v>
      </c>
      <c r="M71" s="9">
        <f t="shared" si="2"/>
        <v>2690818.75</v>
      </c>
      <c r="N71" s="15">
        <f t="shared" si="3"/>
        <v>215582.01000000024</v>
      </c>
      <c r="O71" s="1">
        <v>160</v>
      </c>
    </row>
    <row r="72" spans="1:15" ht="11.25" outlineLevel="2">
      <c r="A72" s="7" t="s">
        <v>54</v>
      </c>
      <c r="B72" s="8">
        <v>6011470005</v>
      </c>
      <c r="C72" s="7" t="s">
        <v>59</v>
      </c>
      <c r="D72" s="9">
        <f>1615693.78-31303.39</f>
        <v>1584390.3900000001</v>
      </c>
      <c r="E72" s="9">
        <v>-407231.79</v>
      </c>
      <c r="F72" s="9">
        <f t="shared" si="0"/>
        <v>1177158.6</v>
      </c>
      <c r="G72" s="9">
        <v>0</v>
      </c>
      <c r="H72" s="9">
        <v>0</v>
      </c>
      <c r="I72" s="9">
        <v>0</v>
      </c>
      <c r="J72" s="9">
        <f t="shared" si="1"/>
        <v>1177158.6</v>
      </c>
      <c r="K72" s="9">
        <v>907960.89</v>
      </c>
      <c r="L72" s="9">
        <v>0</v>
      </c>
      <c r="M72" s="9">
        <f t="shared" si="2"/>
        <v>907960.89</v>
      </c>
      <c r="N72" s="15">
        <f t="shared" si="3"/>
        <v>269197.7100000001</v>
      </c>
      <c r="O72" s="1">
        <v>162</v>
      </c>
    </row>
    <row r="73" spans="1:15" ht="11.25" outlineLevel="2">
      <c r="A73" s="7" t="s">
        <v>54</v>
      </c>
      <c r="B73" s="8">
        <v>6011470006</v>
      </c>
      <c r="C73" s="7" t="s">
        <v>60</v>
      </c>
      <c r="D73" s="9">
        <f>919207.3-3193.94</f>
        <v>916013.3600000001</v>
      </c>
      <c r="E73" s="9">
        <v>220717.27</v>
      </c>
      <c r="F73" s="9">
        <f t="shared" si="0"/>
        <v>1136730.6300000001</v>
      </c>
      <c r="G73" s="9">
        <v>0</v>
      </c>
      <c r="H73" s="9">
        <v>0</v>
      </c>
      <c r="I73" s="9">
        <v>0</v>
      </c>
      <c r="J73" s="9">
        <f t="shared" si="1"/>
        <v>1136730.6300000001</v>
      </c>
      <c r="K73" s="9">
        <v>109676.24</v>
      </c>
      <c r="L73" s="9">
        <v>0</v>
      </c>
      <c r="M73" s="9">
        <f t="shared" si="2"/>
        <v>109676.24</v>
      </c>
      <c r="N73" s="15">
        <f t="shared" si="3"/>
        <v>1027054.3900000001</v>
      </c>
      <c r="O73" s="1">
        <v>163</v>
      </c>
    </row>
    <row r="74" spans="1:15" ht="11.25" outlineLevel="2">
      <c r="A74" s="7" t="s">
        <v>54</v>
      </c>
      <c r="B74" s="8">
        <v>6011470008</v>
      </c>
      <c r="C74" s="7" t="s">
        <v>61</v>
      </c>
      <c r="D74" s="9">
        <v>552009.58</v>
      </c>
      <c r="E74" s="9">
        <v>-54280.67</v>
      </c>
      <c r="F74" s="9">
        <f t="shared" si="0"/>
        <v>497728.91</v>
      </c>
      <c r="G74" s="9">
        <v>0</v>
      </c>
      <c r="H74" s="9">
        <v>0</v>
      </c>
      <c r="I74" s="9">
        <v>0</v>
      </c>
      <c r="J74" s="9">
        <f t="shared" si="1"/>
        <v>497728.91</v>
      </c>
      <c r="K74" s="9">
        <v>19629.18</v>
      </c>
      <c r="L74" s="9">
        <v>0</v>
      </c>
      <c r="M74" s="9">
        <f t="shared" si="2"/>
        <v>19629.18</v>
      </c>
      <c r="N74" s="15">
        <f t="shared" si="3"/>
        <v>478099.73</v>
      </c>
      <c r="O74" s="1">
        <v>219</v>
      </c>
    </row>
    <row r="75" spans="1:15" ht="11.25" outlineLevel="2">
      <c r="A75" s="7" t="s">
        <v>54</v>
      </c>
      <c r="B75" s="8">
        <v>6011470009</v>
      </c>
      <c r="C75" s="7" t="s">
        <v>62</v>
      </c>
      <c r="D75" s="9">
        <v>414543.61</v>
      </c>
      <c r="E75" s="9">
        <v>-242180.13</v>
      </c>
      <c r="F75" s="9">
        <f t="shared" si="0"/>
        <v>172363.47999999998</v>
      </c>
      <c r="G75" s="9">
        <v>0</v>
      </c>
      <c r="H75" s="9">
        <v>0</v>
      </c>
      <c r="I75" s="9">
        <v>0</v>
      </c>
      <c r="J75" s="9">
        <f t="shared" si="1"/>
        <v>172363.47999999998</v>
      </c>
      <c r="K75" s="9">
        <v>0</v>
      </c>
      <c r="L75" s="9">
        <v>28.49</v>
      </c>
      <c r="M75" s="9">
        <f t="shared" si="2"/>
        <v>28.49</v>
      </c>
      <c r="N75" s="15">
        <f t="shared" si="3"/>
        <v>172334.99</v>
      </c>
      <c r="O75" s="1">
        <v>190</v>
      </c>
    </row>
    <row r="76" spans="1:15" ht="11.25" outlineLevel="2">
      <c r="A76" s="7" t="s">
        <v>54</v>
      </c>
      <c r="B76" s="8">
        <v>6011470010</v>
      </c>
      <c r="C76" s="7" t="s">
        <v>63</v>
      </c>
      <c r="D76" s="9">
        <v>-433123.81</v>
      </c>
      <c r="E76" s="9">
        <f>425063.7+14379.32</f>
        <v>439443.02</v>
      </c>
      <c r="F76" s="9">
        <f t="shared" si="0"/>
        <v>6319.210000000021</v>
      </c>
      <c r="G76" s="9">
        <v>0</v>
      </c>
      <c r="H76" s="9">
        <v>702500</v>
      </c>
      <c r="I76" s="9">
        <v>0</v>
      </c>
      <c r="J76" s="9">
        <f t="shared" si="1"/>
        <v>708819.21</v>
      </c>
      <c r="K76" s="9">
        <v>706126.62</v>
      </c>
      <c r="L76" s="9">
        <v>3053.98</v>
      </c>
      <c r="M76" s="9">
        <f t="shared" si="2"/>
        <v>709180.6</v>
      </c>
      <c r="N76" s="15">
        <f t="shared" si="3"/>
        <v>-361.39000000001397</v>
      </c>
      <c r="O76" s="1">
        <v>189</v>
      </c>
    </row>
    <row r="77" spans="1:15" ht="11.25" outlineLevel="2">
      <c r="A77" s="7" t="s">
        <v>54</v>
      </c>
      <c r="B77" s="8">
        <v>6011470010</v>
      </c>
      <c r="C77" s="7" t="s">
        <v>63</v>
      </c>
      <c r="D77" s="9">
        <v>0</v>
      </c>
      <c r="E77" s="9">
        <f>512531.6+1.06</f>
        <v>512532.66</v>
      </c>
      <c r="F77" s="9">
        <f t="shared" si="0"/>
        <v>512532.66</v>
      </c>
      <c r="G77" s="9">
        <v>0</v>
      </c>
      <c r="H77" s="9">
        <v>0</v>
      </c>
      <c r="I77" s="9">
        <v>0</v>
      </c>
      <c r="J77" s="9">
        <f t="shared" si="1"/>
        <v>512532.66</v>
      </c>
      <c r="K77" s="9">
        <v>0</v>
      </c>
      <c r="L77" s="9">
        <v>0</v>
      </c>
      <c r="M77" s="9">
        <f t="shared" si="2"/>
        <v>0</v>
      </c>
      <c r="N77" s="15">
        <f t="shared" si="3"/>
        <v>512532.66</v>
      </c>
      <c r="O77" s="1">
        <v>229</v>
      </c>
    </row>
    <row r="78" spans="1:15" ht="11.25" outlineLevel="2">
      <c r="A78" s="7" t="s">
        <v>54</v>
      </c>
      <c r="B78" s="8">
        <v>6011470010</v>
      </c>
      <c r="C78" s="7" t="s">
        <v>63</v>
      </c>
      <c r="D78" s="9">
        <v>0</v>
      </c>
      <c r="E78" s="9">
        <v>0</v>
      </c>
      <c r="F78" s="9">
        <f t="shared" si="0"/>
        <v>0</v>
      </c>
      <c r="G78" s="9">
        <v>0</v>
      </c>
      <c r="H78" s="9">
        <v>0</v>
      </c>
      <c r="I78" s="9">
        <v>0</v>
      </c>
      <c r="J78" s="9">
        <f t="shared" si="1"/>
        <v>0</v>
      </c>
      <c r="K78" s="9">
        <v>7820</v>
      </c>
      <c r="L78" s="9">
        <v>97531.58</v>
      </c>
      <c r="M78" s="9">
        <f t="shared" si="2"/>
        <v>105351.58</v>
      </c>
      <c r="N78" s="15">
        <f t="shared" si="3"/>
        <v>-105351.58</v>
      </c>
      <c r="O78" s="1">
        <v>241</v>
      </c>
    </row>
    <row r="79" spans="1:15" ht="11.25" outlineLevel="2">
      <c r="A79" s="7" t="s">
        <v>54</v>
      </c>
      <c r="B79" s="8">
        <v>6011470011</v>
      </c>
      <c r="C79" s="7" t="s">
        <v>64</v>
      </c>
      <c r="D79" s="9">
        <f>108044.23+19834.39</f>
        <v>127878.62</v>
      </c>
      <c r="E79" s="9">
        <v>-88683.05</v>
      </c>
      <c r="F79" s="9">
        <f t="shared" si="0"/>
        <v>39195.56999999999</v>
      </c>
      <c r="G79" s="9">
        <v>0</v>
      </c>
      <c r="H79" s="9">
        <v>487200</v>
      </c>
      <c r="I79" s="9">
        <v>0</v>
      </c>
      <c r="J79" s="9">
        <f t="shared" si="1"/>
        <v>526395.57</v>
      </c>
      <c r="K79" s="9">
        <v>333280.87</v>
      </c>
      <c r="L79" s="9">
        <v>43218.26</v>
      </c>
      <c r="M79" s="9">
        <f t="shared" si="2"/>
        <v>376499.13</v>
      </c>
      <c r="N79" s="15">
        <f t="shared" si="3"/>
        <v>149896.43999999994</v>
      </c>
      <c r="O79" s="1">
        <v>186</v>
      </c>
    </row>
    <row r="80" spans="1:15" ht="11.25" outlineLevel="2">
      <c r="A80" s="7" t="s">
        <v>54</v>
      </c>
      <c r="B80" s="8">
        <v>6011470012</v>
      </c>
      <c r="C80" s="7" t="s">
        <v>65</v>
      </c>
      <c r="D80" s="9">
        <v>88594.17</v>
      </c>
      <c r="E80" s="9">
        <v>-1807.36</v>
      </c>
      <c r="F80" s="9">
        <f t="shared" si="0"/>
        <v>86786.81</v>
      </c>
      <c r="G80" s="9">
        <v>0</v>
      </c>
      <c r="H80" s="9">
        <v>0</v>
      </c>
      <c r="I80" s="9">
        <v>0</v>
      </c>
      <c r="J80" s="9">
        <f t="shared" si="1"/>
        <v>86786.81</v>
      </c>
      <c r="K80" s="9">
        <v>-16391.48</v>
      </c>
      <c r="L80" s="9">
        <v>0</v>
      </c>
      <c r="M80" s="9">
        <f t="shared" si="2"/>
        <v>-16391.48</v>
      </c>
      <c r="N80" s="15">
        <f t="shared" si="3"/>
        <v>103178.29</v>
      </c>
      <c r="O80" s="1">
        <v>187</v>
      </c>
    </row>
    <row r="81" spans="1:15" ht="11.25" outlineLevel="2">
      <c r="A81" s="7" t="s">
        <v>54</v>
      </c>
      <c r="B81" s="8">
        <v>6011470013</v>
      </c>
      <c r="C81" s="7" t="s">
        <v>66</v>
      </c>
      <c r="D81" s="9">
        <v>321341.21</v>
      </c>
      <c r="E81" s="9">
        <v>51597.05</v>
      </c>
      <c r="F81" s="9">
        <f aca="true" t="shared" si="6" ref="F81:F92">D81+E81</f>
        <v>372938.26</v>
      </c>
      <c r="G81" s="9">
        <v>0</v>
      </c>
      <c r="H81" s="9">
        <v>0</v>
      </c>
      <c r="I81" s="9">
        <v>0</v>
      </c>
      <c r="J81" s="9">
        <f aca="true" t="shared" si="7" ref="J81:J92">H81+I81-G81+F81</f>
        <v>372938.26</v>
      </c>
      <c r="K81" s="9">
        <v>144362.19</v>
      </c>
      <c r="L81" s="9">
        <v>27000.94</v>
      </c>
      <c r="M81" s="9">
        <f aca="true" t="shared" si="8" ref="M81:M92">K81+L81</f>
        <v>171363.13</v>
      </c>
      <c r="N81" s="15">
        <f aca="true" t="shared" si="9" ref="N81:N92">J81-M81</f>
        <v>201575.13</v>
      </c>
      <c r="O81" s="1">
        <v>220</v>
      </c>
    </row>
    <row r="82" spans="1:15" ht="11.25" outlineLevel="2">
      <c r="A82" s="7" t="s">
        <v>54</v>
      </c>
      <c r="B82" s="8">
        <v>6011470014</v>
      </c>
      <c r="C82" s="7" t="s">
        <v>67</v>
      </c>
      <c r="D82" s="9">
        <v>325295.51</v>
      </c>
      <c r="E82" s="9">
        <v>197747.31</v>
      </c>
      <c r="F82" s="9">
        <f t="shared" si="6"/>
        <v>523042.82</v>
      </c>
      <c r="G82" s="9">
        <v>0</v>
      </c>
      <c r="H82" s="9">
        <v>0</v>
      </c>
      <c r="I82" s="9">
        <v>0</v>
      </c>
      <c r="J82" s="9">
        <f t="shared" si="7"/>
        <v>523042.82</v>
      </c>
      <c r="K82" s="9">
        <v>327819.62</v>
      </c>
      <c r="L82" s="9">
        <v>47371.6</v>
      </c>
      <c r="M82" s="9">
        <f t="shared" si="8"/>
        <v>375191.22</v>
      </c>
      <c r="N82" s="15">
        <f t="shared" si="9"/>
        <v>147851.60000000003</v>
      </c>
      <c r="O82" s="1">
        <v>217</v>
      </c>
    </row>
    <row r="83" spans="1:15" ht="11.25" outlineLevel="2">
      <c r="A83" s="7" t="s">
        <v>54</v>
      </c>
      <c r="B83" s="8">
        <v>6011470015</v>
      </c>
      <c r="C83" s="7" t="s">
        <v>68</v>
      </c>
      <c r="D83" s="9">
        <v>391528.77</v>
      </c>
      <c r="E83" s="9">
        <v>170452.49</v>
      </c>
      <c r="F83" s="9">
        <f t="shared" si="6"/>
        <v>561981.26</v>
      </c>
      <c r="G83" s="9">
        <v>0</v>
      </c>
      <c r="H83" s="9">
        <v>0</v>
      </c>
      <c r="I83" s="9">
        <v>0</v>
      </c>
      <c r="J83" s="9">
        <f t="shared" si="7"/>
        <v>561981.26</v>
      </c>
      <c r="K83" s="9">
        <v>319096.4</v>
      </c>
      <c r="L83" s="9">
        <v>54889.18</v>
      </c>
      <c r="M83" s="9">
        <f t="shared" si="8"/>
        <v>373985.58</v>
      </c>
      <c r="N83" s="15">
        <f t="shared" si="9"/>
        <v>187995.68</v>
      </c>
      <c r="O83" s="1">
        <v>216</v>
      </c>
    </row>
    <row r="84" spans="1:15" ht="11.25" outlineLevel="2">
      <c r="A84" s="7" t="s">
        <v>54</v>
      </c>
      <c r="B84" s="8">
        <v>6011470016</v>
      </c>
      <c r="C84" s="7" t="s">
        <v>69</v>
      </c>
      <c r="D84" s="9">
        <v>463.52</v>
      </c>
      <c r="E84" s="9">
        <v>17451.35</v>
      </c>
      <c r="F84" s="9">
        <f t="shared" si="6"/>
        <v>17914.87</v>
      </c>
      <c r="G84" s="9">
        <v>0</v>
      </c>
      <c r="H84" s="9">
        <v>95000</v>
      </c>
      <c r="I84" s="9">
        <v>0</v>
      </c>
      <c r="J84" s="9">
        <f t="shared" si="7"/>
        <v>112914.87</v>
      </c>
      <c r="K84" s="9">
        <v>90284.21</v>
      </c>
      <c r="L84" s="9">
        <v>17451.35</v>
      </c>
      <c r="M84" s="9">
        <f t="shared" si="8"/>
        <v>107735.56</v>
      </c>
      <c r="N84" s="15">
        <f t="shared" si="9"/>
        <v>5179.309999999998</v>
      </c>
      <c r="O84" s="1">
        <v>228</v>
      </c>
    </row>
    <row r="85" spans="1:15" ht="11.25" outlineLevel="2">
      <c r="A85" s="7" t="s">
        <v>54</v>
      </c>
      <c r="B85" s="8">
        <v>6011470017</v>
      </c>
      <c r="C85" s="7" t="s">
        <v>70</v>
      </c>
      <c r="D85" s="9">
        <v>11767.3</v>
      </c>
      <c r="E85" s="9">
        <v>31942.4</v>
      </c>
      <c r="F85" s="9">
        <f t="shared" si="6"/>
        <v>43709.7</v>
      </c>
      <c r="G85" s="9">
        <v>0</v>
      </c>
      <c r="H85" s="9">
        <v>323000</v>
      </c>
      <c r="I85" s="9">
        <v>0</v>
      </c>
      <c r="J85" s="9">
        <f t="shared" si="7"/>
        <v>366709.7</v>
      </c>
      <c r="K85" s="9">
        <v>320871.66</v>
      </c>
      <c r="L85" s="9">
        <v>44468.76</v>
      </c>
      <c r="M85" s="9">
        <f t="shared" si="8"/>
        <v>365340.42</v>
      </c>
      <c r="N85" s="15">
        <f t="shared" si="9"/>
        <v>1369.280000000028</v>
      </c>
      <c r="O85" s="1">
        <v>251</v>
      </c>
    </row>
    <row r="86" spans="1:15" ht="11.25" outlineLevel="2">
      <c r="A86" s="7" t="s">
        <v>54</v>
      </c>
      <c r="B86" s="8">
        <v>6011470018</v>
      </c>
      <c r="C86" s="7" t="s">
        <v>71</v>
      </c>
      <c r="D86" s="9">
        <v>860020.33</v>
      </c>
      <c r="E86" s="9">
        <v>1221723.56</v>
      </c>
      <c r="F86" s="9">
        <f t="shared" si="6"/>
        <v>2081743.8900000001</v>
      </c>
      <c r="G86" s="9">
        <v>0</v>
      </c>
      <c r="H86" s="9">
        <v>662600</v>
      </c>
      <c r="I86" s="9">
        <v>0</v>
      </c>
      <c r="J86" s="9">
        <f t="shared" si="7"/>
        <v>2744343.89</v>
      </c>
      <c r="K86" s="9">
        <v>743700.69</v>
      </c>
      <c r="L86" s="9">
        <v>0</v>
      </c>
      <c r="M86" s="9">
        <f t="shared" si="8"/>
        <v>743700.69</v>
      </c>
      <c r="N86" s="15">
        <f t="shared" si="9"/>
        <v>2000643.2000000002</v>
      </c>
      <c r="O86" s="1">
        <v>252</v>
      </c>
    </row>
    <row r="87" spans="1:15" ht="11.25" outlineLevel="2">
      <c r="A87" s="7" t="s">
        <v>54</v>
      </c>
      <c r="B87" s="8">
        <v>6011470019</v>
      </c>
      <c r="C87" s="7" t="s">
        <v>72</v>
      </c>
      <c r="D87" s="9">
        <v>1792650.27</v>
      </c>
      <c r="E87" s="9">
        <v>-540746.23</v>
      </c>
      <c r="F87" s="9">
        <f t="shared" si="6"/>
        <v>1251904.04</v>
      </c>
      <c r="G87" s="9">
        <v>0</v>
      </c>
      <c r="H87" s="9">
        <v>2413000</v>
      </c>
      <c r="I87" s="9">
        <v>0</v>
      </c>
      <c r="J87" s="9">
        <f t="shared" si="7"/>
        <v>3664904.04</v>
      </c>
      <c r="K87" s="9">
        <v>1847245.44</v>
      </c>
      <c r="L87" s="9">
        <v>60688.4</v>
      </c>
      <c r="M87" s="9">
        <f t="shared" si="8"/>
        <v>1907933.8399999999</v>
      </c>
      <c r="N87" s="15">
        <f t="shared" si="9"/>
        <v>1756970.2000000002</v>
      </c>
      <c r="O87" s="1">
        <v>250</v>
      </c>
    </row>
    <row r="88" spans="1:14" ht="11.25" outlineLevel="1">
      <c r="A88" s="11" t="s">
        <v>94</v>
      </c>
      <c r="B88" s="12"/>
      <c r="C88" s="11"/>
      <c r="D88" s="10">
        <f>SUBTOTAL(9,D68:D87)</f>
        <v>11183016.080000002</v>
      </c>
      <c r="E88" s="10">
        <f aca="true" t="shared" si="10" ref="E88:N88">SUBTOTAL(9,E68:E87)</f>
        <v>1559033.17</v>
      </c>
      <c r="F88" s="10">
        <f t="shared" si="10"/>
        <v>12742049.25</v>
      </c>
      <c r="G88" s="10">
        <f t="shared" si="10"/>
        <v>0</v>
      </c>
      <c r="H88" s="10">
        <f t="shared" si="10"/>
        <v>5083300</v>
      </c>
      <c r="I88" s="10">
        <f t="shared" si="10"/>
        <v>0</v>
      </c>
      <c r="J88" s="10">
        <f t="shared" si="10"/>
        <v>17825349.25</v>
      </c>
      <c r="K88" s="10">
        <f t="shared" si="10"/>
        <v>9017269.88</v>
      </c>
      <c r="L88" s="10">
        <f t="shared" si="10"/>
        <v>395702.54000000004</v>
      </c>
      <c r="M88" s="10">
        <f t="shared" si="10"/>
        <v>9412972.42</v>
      </c>
      <c r="N88" s="10">
        <f t="shared" si="10"/>
        <v>8412376.83</v>
      </c>
    </row>
    <row r="89" spans="1:15" ht="11.25" outlineLevel="2">
      <c r="A89" s="7" t="s">
        <v>73</v>
      </c>
      <c r="B89" s="8">
        <v>6011570001</v>
      </c>
      <c r="C89" s="7" t="s">
        <v>74</v>
      </c>
      <c r="D89" s="9">
        <v>650657.71</v>
      </c>
      <c r="E89" s="9">
        <v>1565606.01</v>
      </c>
      <c r="F89" s="9">
        <f t="shared" si="6"/>
        <v>2216263.7199999997</v>
      </c>
      <c r="G89" s="9">
        <v>0</v>
      </c>
      <c r="H89" s="9">
        <v>0</v>
      </c>
      <c r="I89" s="9">
        <v>0</v>
      </c>
      <c r="J89" s="9">
        <f t="shared" si="7"/>
        <v>2216263.7199999997</v>
      </c>
      <c r="K89" s="9">
        <v>766935.75</v>
      </c>
      <c r="L89" s="9">
        <v>501624.66</v>
      </c>
      <c r="M89" s="9">
        <f t="shared" si="8"/>
        <v>1268560.41</v>
      </c>
      <c r="N89" s="15">
        <f t="shared" si="9"/>
        <v>947703.3099999998</v>
      </c>
      <c r="O89" s="1">
        <v>260</v>
      </c>
    </row>
    <row r="90" spans="1:15" ht="11.25" outlineLevel="2">
      <c r="A90" s="7" t="s">
        <v>73</v>
      </c>
      <c r="B90" s="8">
        <v>6011570002</v>
      </c>
      <c r="C90" s="7" t="s">
        <v>75</v>
      </c>
      <c r="D90" s="9">
        <v>24654.77</v>
      </c>
      <c r="E90" s="9">
        <v>6050.45</v>
      </c>
      <c r="F90" s="9">
        <f t="shared" si="6"/>
        <v>30705.22</v>
      </c>
      <c r="G90" s="9">
        <v>0</v>
      </c>
      <c r="H90" s="9">
        <v>129000</v>
      </c>
      <c r="I90" s="9">
        <v>23000</v>
      </c>
      <c r="J90" s="9">
        <f t="shared" si="7"/>
        <v>182705.22</v>
      </c>
      <c r="K90" s="9">
        <v>57138.49</v>
      </c>
      <c r="L90" s="9">
        <v>25176.11</v>
      </c>
      <c r="M90" s="9">
        <f t="shared" si="8"/>
        <v>82314.6</v>
      </c>
      <c r="N90" s="15">
        <f t="shared" si="9"/>
        <v>100390.62</v>
      </c>
      <c r="O90" s="1">
        <v>261</v>
      </c>
    </row>
    <row r="91" spans="1:14" ht="11.25" outlineLevel="1">
      <c r="A91" s="11" t="s">
        <v>95</v>
      </c>
      <c r="B91" s="12"/>
      <c r="C91" s="11"/>
      <c r="D91" s="10">
        <f>SUBTOTAL(9,D89:D90)</f>
        <v>675312.48</v>
      </c>
      <c r="E91" s="10">
        <f aca="true" t="shared" si="11" ref="E91:N91">SUBTOTAL(9,E89:E90)</f>
        <v>1571656.46</v>
      </c>
      <c r="F91" s="10">
        <f t="shared" si="11"/>
        <v>2246968.94</v>
      </c>
      <c r="G91" s="10">
        <f t="shared" si="11"/>
        <v>0</v>
      </c>
      <c r="H91" s="10">
        <f t="shared" si="11"/>
        <v>129000</v>
      </c>
      <c r="I91" s="10">
        <f t="shared" si="11"/>
        <v>23000</v>
      </c>
      <c r="J91" s="10">
        <f t="shared" si="11"/>
        <v>2398968.94</v>
      </c>
      <c r="K91" s="10">
        <f t="shared" si="11"/>
        <v>824074.24</v>
      </c>
      <c r="L91" s="10">
        <f t="shared" si="11"/>
        <v>526800.77</v>
      </c>
      <c r="M91" s="10">
        <f t="shared" si="11"/>
        <v>1350875.01</v>
      </c>
      <c r="N91" s="10">
        <f t="shared" si="11"/>
        <v>1048093.9299999998</v>
      </c>
    </row>
    <row r="92" spans="1:15" ht="11.25" outlineLevel="2">
      <c r="A92" s="7" t="s">
        <v>76</v>
      </c>
      <c r="B92" s="8">
        <v>6011670001</v>
      </c>
      <c r="C92" s="7" t="s">
        <v>77</v>
      </c>
      <c r="D92" s="9">
        <v>0</v>
      </c>
      <c r="E92" s="9">
        <v>0</v>
      </c>
      <c r="F92" s="9">
        <f t="shared" si="6"/>
        <v>0</v>
      </c>
      <c r="G92" s="9">
        <v>0</v>
      </c>
      <c r="H92" s="9">
        <v>796400</v>
      </c>
      <c r="I92" s="9">
        <v>400000</v>
      </c>
      <c r="J92" s="9">
        <f t="shared" si="7"/>
        <v>1196400</v>
      </c>
      <c r="K92" s="9">
        <v>342613.05</v>
      </c>
      <c r="L92" s="9">
        <v>0</v>
      </c>
      <c r="M92" s="9">
        <f t="shared" si="8"/>
        <v>342613.05</v>
      </c>
      <c r="N92" s="15">
        <f t="shared" si="9"/>
        <v>853786.95</v>
      </c>
      <c r="O92" s="1">
        <v>285</v>
      </c>
    </row>
    <row r="93" spans="1:14" ht="11.25" outlineLevel="1">
      <c r="A93" s="11" t="s">
        <v>96</v>
      </c>
      <c r="B93" s="12"/>
      <c r="C93" s="11"/>
      <c r="D93" s="10">
        <f aca="true" t="shared" si="12" ref="D93:N93">SUBTOTAL(9,D92:D92)</f>
        <v>0</v>
      </c>
      <c r="E93" s="10">
        <f t="shared" si="12"/>
        <v>0</v>
      </c>
      <c r="F93" s="10">
        <f t="shared" si="12"/>
        <v>0</v>
      </c>
      <c r="G93" s="10">
        <f t="shared" si="12"/>
        <v>0</v>
      </c>
      <c r="H93" s="10">
        <f t="shared" si="12"/>
        <v>796400</v>
      </c>
      <c r="I93" s="10">
        <f t="shared" si="12"/>
        <v>400000</v>
      </c>
      <c r="J93" s="10">
        <f t="shared" si="12"/>
        <v>1196400</v>
      </c>
      <c r="K93" s="10">
        <f t="shared" si="12"/>
        <v>342613.05</v>
      </c>
      <c r="L93" s="10">
        <f t="shared" si="12"/>
        <v>0</v>
      </c>
      <c r="M93" s="10">
        <f t="shared" si="12"/>
        <v>342613.05</v>
      </c>
      <c r="N93" s="10">
        <f t="shared" si="12"/>
        <v>853786.95</v>
      </c>
    </row>
    <row r="94" spans="1:14" ht="11.25">
      <c r="A94" s="11" t="s">
        <v>97</v>
      </c>
      <c r="B94" s="12"/>
      <c r="C94" s="11"/>
      <c r="D94" s="10">
        <f aca="true" t="shared" si="13" ref="D94:N94">SUBTOTAL(9,D2:D92)</f>
        <v>13354832.079999998</v>
      </c>
      <c r="E94" s="10">
        <f t="shared" si="13"/>
        <v>4284148.37</v>
      </c>
      <c r="F94" s="10">
        <f t="shared" si="13"/>
        <v>17638980.45</v>
      </c>
      <c r="G94" s="10">
        <f t="shared" si="13"/>
        <v>0</v>
      </c>
      <c r="H94" s="10">
        <f t="shared" si="13"/>
        <v>9897640</v>
      </c>
      <c r="I94" s="10">
        <f t="shared" si="13"/>
        <v>4158859</v>
      </c>
      <c r="J94" s="10">
        <f t="shared" si="13"/>
        <v>31695479.450000003</v>
      </c>
      <c r="K94" s="10">
        <f t="shared" si="13"/>
        <v>12796803.49</v>
      </c>
      <c r="L94" s="10">
        <f t="shared" si="13"/>
        <v>1805836.38</v>
      </c>
      <c r="M94" s="10">
        <f t="shared" si="13"/>
        <v>14602639.870000001</v>
      </c>
      <c r="N94" s="10">
        <f t="shared" si="13"/>
        <v>17092839.58</v>
      </c>
    </row>
    <row r="96" spans="8:9" ht="11.25">
      <c r="H96" s="16" t="s">
        <v>110</v>
      </c>
      <c r="I96" s="17">
        <f>+H94+I94</f>
        <v>14056499</v>
      </c>
    </row>
  </sheetData>
  <printOptions/>
  <pageMargins left="0.2362204724409449" right="0.15748031496062992" top="1.1811023622047245" bottom="0.35433070866141736" header="0.07874015748031496" footer="0.07874015748031496"/>
  <pageSetup fitToHeight="2" fitToWidth="1" horizontalDpi="600" verticalDpi="600" orientation="landscape" scale="77" r:id="rId1"/>
  <headerFooter alignWithMargins="0">
    <oddHeader>&amp;C&amp;"Arial,Negrita"
INSTITUTO NACIONAL DE ASTROFISICA OPTICA Y ELECTRONICA
ANALITICO GLOBAL DE PROYECTOS EXTERNOS
EJERCICIO: 2007    PERIODO: ENERO-JUNIO-12     F.F.: 4-CONACYT</oddHeader>
    <oddFooter>&amp;L&amp;"Arial"&amp;8
09-Jul-2007 14:32&amp;R&amp;"Arial"&amp;8Hoja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Aremi Castillo Saucedo</cp:lastModifiedBy>
  <cp:lastPrinted>2007-09-20T17:24:00Z</cp:lastPrinted>
  <dcterms:created xsi:type="dcterms:W3CDTF">2007-07-09T19:32:00Z</dcterms:created>
  <dcterms:modified xsi:type="dcterms:W3CDTF">2007-09-20T17:24:02Z</dcterms:modified>
  <cp:category/>
  <cp:version/>
  <cp:contentType/>
  <cp:contentStatus/>
</cp:coreProperties>
</file>