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405" tabRatio="629" firstSheet="6" activeTab="6"/>
  </bookViews>
  <sheets>
    <sheet name="Regularizable" sheetId="1" state="hidden" r:id="rId1"/>
    <sheet name="partidas" sheetId="2" state="hidden" r:id="rId2"/>
    <sheet name="DEVENGADO" sheetId="3" state="hidden" r:id="rId3"/>
    <sheet name="VARIACIÓN" sheetId="4" state="hidden" r:id="rId4"/>
    <sheet name="PREP 2009" sheetId="5" state="hidden" r:id="rId5"/>
    <sheet name="ANALISIS" sheetId="6" state="hidden" r:id="rId6"/>
    <sheet name="91U INAOE RF PY PEF 2011" sheetId="7" r:id="rId7"/>
  </sheets>
  <externalReferences>
    <externalReference r:id="rId11"/>
    <externalReference r:id="rId12"/>
  </externalReferences>
  <definedNames>
    <definedName name="CatPartidasNumero">'[1]Partida'!$A$11:$A$80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<sst xmlns="http://schemas.openxmlformats.org/spreadsheetml/2006/main" count="1153" uniqueCount="172">
  <si>
    <t>DIRECCIÓN ADJUNTA DE GRUPOS Y CENTROS DE INVESTIGACIÓN</t>
  </si>
  <si>
    <t>DIRECCIÓN DE PROGRAMACIÓN Y PRESUPUESTO DE LOS CENTROS PÚBLICOS CONACYT</t>
  </si>
  <si>
    <t>ENTIDAD:</t>
  </si>
  <si>
    <t>R</t>
  </si>
  <si>
    <t>UR</t>
  </si>
  <si>
    <t>GF</t>
  </si>
  <si>
    <t>F</t>
  </si>
  <si>
    <t>SF</t>
  </si>
  <si>
    <t>PG</t>
  </si>
  <si>
    <t>AI</t>
  </si>
  <si>
    <t>IPP</t>
  </si>
  <si>
    <t>PP</t>
  </si>
  <si>
    <t>PARTIDA</t>
  </si>
  <si>
    <t>TG</t>
  </si>
  <si>
    <t>FF</t>
  </si>
  <si>
    <t>1</t>
  </si>
  <si>
    <t>8</t>
  </si>
  <si>
    <t>03</t>
  </si>
  <si>
    <t>001</t>
  </si>
  <si>
    <t>O001</t>
  </si>
  <si>
    <t>3</t>
  </si>
  <si>
    <t>7</t>
  </si>
  <si>
    <t>02</t>
  </si>
  <si>
    <t>002</t>
  </si>
  <si>
    <t>M001</t>
  </si>
  <si>
    <t>004</t>
  </si>
  <si>
    <t>E002</t>
  </si>
  <si>
    <t>K010</t>
  </si>
  <si>
    <t>008</t>
  </si>
  <si>
    <t>U001</t>
  </si>
  <si>
    <t>9ZU</t>
  </si>
  <si>
    <t>O</t>
  </si>
  <si>
    <t>M</t>
  </si>
  <si>
    <t>E</t>
  </si>
  <si>
    <t>U</t>
  </si>
  <si>
    <t>Rótulos de fila</t>
  </si>
  <si>
    <t>Total general</t>
  </si>
  <si>
    <t>Suma de Anteproyecto</t>
  </si>
  <si>
    <t xml:space="preserve"> </t>
  </si>
  <si>
    <t>GASTO CORRIENTE</t>
  </si>
  <si>
    <t>SECTOR:</t>
  </si>
  <si>
    <t>38 Consejo Nacional de Ciencia y Tecnología</t>
  </si>
  <si>
    <t>Hoja:     1        de        1</t>
  </si>
  <si>
    <t>FN</t>
  </si>
  <si>
    <t>DENOMINACIÓN</t>
  </si>
  <si>
    <t>GASTO
TOTAL</t>
  </si>
  <si>
    <t>GASTO DE CAPITAL</t>
  </si>
  <si>
    <t>SUMA</t>
  </si>
  <si>
    <t>SERVICIOS
PRESONALES</t>
  </si>
  <si>
    <t>MATERIALES
Y
SUMINISTROS</t>
  </si>
  <si>
    <t>SERVICIOS
GENERALES</t>
  </si>
  <si>
    <t>INVERSION FISICA</t>
  </si>
  <si>
    <t>INVERSIONES
FINANCIERAS</t>
  </si>
  <si>
    <t>GASTO PROGRAMABLE</t>
  </si>
  <si>
    <t>GOBIERNO</t>
  </si>
  <si>
    <t>ADMINISTRACIÓN PÚBLICA</t>
  </si>
  <si>
    <t>Función Pública</t>
  </si>
  <si>
    <t>Función Pública y Buen Gobierno</t>
  </si>
  <si>
    <t>Actividades de Apoyo a la Función Pública y Buen Gobierno</t>
  </si>
  <si>
    <t>DESARROLLO ECONÓMICO</t>
  </si>
  <si>
    <t>CIENCIA Y TECNOLOGÍA</t>
  </si>
  <si>
    <t>01</t>
  </si>
  <si>
    <t>Investigación Científica</t>
  </si>
  <si>
    <t>Servicios de Apoyo Administrativo</t>
  </si>
  <si>
    <t>Actividades de Apoyo Administrativo</t>
  </si>
  <si>
    <t>003</t>
  </si>
  <si>
    <t>Generación de Conocimiento Científico para el Bienestar de la</t>
  </si>
  <si>
    <t>Población y Difusión de sus Resultados</t>
  </si>
  <si>
    <t>Realización de Investigación Científica y Elaboración de Publicaciones</t>
  </si>
  <si>
    <t>Proyectos de Infraestructura Social de Ciencia y Tecnología</t>
  </si>
  <si>
    <t>Formación de Recursos Humanos en Centros Públicos de Investigación</t>
  </si>
  <si>
    <t>Otorgamiento de Becas</t>
  </si>
  <si>
    <t>GASTO TOTAL</t>
  </si>
  <si>
    <t>PENSIONES Y
OTRAS
EROGRACIONES</t>
  </si>
  <si>
    <t>Miles</t>
  </si>
  <si>
    <t>4miles</t>
  </si>
  <si>
    <t>CAPITULO</t>
  </si>
  <si>
    <t>TOTAL</t>
  </si>
  <si>
    <t>Servicios Personales</t>
  </si>
  <si>
    <t>Materiales y Suministros</t>
  </si>
  <si>
    <t>Servicios Generales</t>
  </si>
  <si>
    <t>Transferencias y Becas</t>
  </si>
  <si>
    <t>Suma Corriente</t>
  </si>
  <si>
    <t xml:space="preserve">Adquisición de Bienes </t>
  </si>
  <si>
    <t>Obra Pública</t>
  </si>
  <si>
    <t>Suma Inversión</t>
  </si>
  <si>
    <t>Total</t>
  </si>
  <si>
    <t>90A</t>
  </si>
  <si>
    <t>90C</t>
  </si>
  <si>
    <t>90E</t>
  </si>
  <si>
    <t>90G</t>
  </si>
  <si>
    <t>90K</t>
  </si>
  <si>
    <t>90M</t>
  </si>
  <si>
    <t>90O</t>
  </si>
  <si>
    <t>90Q</t>
  </si>
  <si>
    <t>90S</t>
  </si>
  <si>
    <t>90U</t>
  </si>
  <si>
    <t>90W</t>
  </si>
  <si>
    <t>90Y</t>
  </si>
  <si>
    <t>91C</t>
  </si>
  <si>
    <t>91E</t>
  </si>
  <si>
    <t>91I</t>
  </si>
  <si>
    <t>91K</t>
  </si>
  <si>
    <t>91O</t>
  </si>
  <si>
    <t>91Q</t>
  </si>
  <si>
    <t>91S</t>
  </si>
  <si>
    <t>91U</t>
  </si>
  <si>
    <t>91W</t>
  </si>
  <si>
    <t>9ZW</t>
  </si>
  <si>
    <t>9ZY</t>
  </si>
  <si>
    <t>90I</t>
  </si>
  <si>
    <t>91A</t>
  </si>
  <si>
    <t>91M</t>
  </si>
  <si>
    <t>1 Servicios Personales</t>
  </si>
  <si>
    <t>01 Sueldos y Prestaciones</t>
  </si>
  <si>
    <t>04 Transferencias para aportaciones del SAR, Seguro de Cesantía y Vejéz</t>
  </si>
  <si>
    <t>02 Aportaciones a Seguridad Social y Vivienda</t>
  </si>
  <si>
    <t>03 Transferencias para Honorarios y Eventuales</t>
  </si>
  <si>
    <t>2 Materiales y Suministros</t>
  </si>
  <si>
    <t>05 Materiales y Suministros</t>
  </si>
  <si>
    <t>3 Servicios Generales</t>
  </si>
  <si>
    <t>06 Servicios Generales</t>
  </si>
  <si>
    <t>3 Adquisiciones</t>
  </si>
  <si>
    <t>07 Adquisiciones</t>
  </si>
  <si>
    <t>4 Obra</t>
  </si>
  <si>
    <t>08 Obra</t>
  </si>
  <si>
    <t>5 Otras Erogaciones</t>
  </si>
  <si>
    <t>09 Becas y Otros</t>
  </si>
  <si>
    <t>6 Becas</t>
  </si>
  <si>
    <t>ANTEPROYECTO PRESUPUESTO 2010</t>
  </si>
  <si>
    <t>FISCALES
2009 AUTORIZADO</t>
  </si>
  <si>
    <t>PROPIOS
2009 AUTORIZADO</t>
  </si>
  <si>
    <t>TOTAL
2009 AUTORIZADO</t>
  </si>
  <si>
    <t>FISCALES
ANTEPROYECTO
2010</t>
  </si>
  <si>
    <t>PROPIOS
ANTEPROYECTO
2010</t>
  </si>
  <si>
    <t>TOTAL
ANTEPROYECTO
2010</t>
  </si>
  <si>
    <t>Variación % 2010/2009</t>
  </si>
  <si>
    <t>Unidad</t>
  </si>
  <si>
    <t>SP</t>
  </si>
  <si>
    <t>MS</t>
  </si>
  <si>
    <t>SG</t>
  </si>
  <si>
    <t>OE</t>
  </si>
  <si>
    <t>B</t>
  </si>
  <si>
    <t>TF</t>
  </si>
  <si>
    <t>TP</t>
  </si>
  <si>
    <t>TT</t>
  </si>
  <si>
    <t>DIRECCIÓN DE PROGRAMACIÓN Y PRESUPUESTO DE LOS 
CENTROS PÚBLICOS CONACYT</t>
  </si>
  <si>
    <t>VARIACIÓN PORCENTUAL DE UN AÑO CON RESPECTO AL ANTERIOR</t>
  </si>
  <si>
    <t>SUMA DE IDENTIDAD DE O</t>
  </si>
  <si>
    <t>(Varios elementos)</t>
  </si>
  <si>
    <t>Suma de Servicios Personales</t>
  </si>
  <si>
    <t>REGULARIZABLE</t>
  </si>
  <si>
    <t>REGLA DEL 8% DEL PROGRAMA "O"</t>
  </si>
  <si>
    <t>capitulo</t>
  </si>
  <si>
    <t>DIRECCIÓN DE PLANEACIÓN, PROGRAMACIÓN Y PRESUPUESTO DE CENTROS PÚBLICOS CONACYT</t>
  </si>
  <si>
    <t>ANTEPROYECTO PRESUPUESTO 2011</t>
  </si>
  <si>
    <t>DIRECCIÓN ADJUNTA DE CENTROS DE INVESTIGACIÓN</t>
  </si>
  <si>
    <t>91U INSTITUTO NACIONAL DE ASTROFISICA, OPTICA Y ELECTRONICA</t>
  </si>
  <si>
    <t>Enero %</t>
  </si>
  <si>
    <t>Febrero %</t>
  </si>
  <si>
    <t>Marzo %</t>
  </si>
  <si>
    <t>Abril %</t>
  </si>
  <si>
    <t>Mayo %</t>
  </si>
  <si>
    <t>Junio %</t>
  </si>
  <si>
    <t>Julio %</t>
  </si>
  <si>
    <t>Agosto %</t>
  </si>
  <si>
    <t>Septiembre %</t>
  </si>
  <si>
    <t>Octubre %</t>
  </si>
  <si>
    <t>Noviembre %</t>
  </si>
  <si>
    <t>Diciembre %</t>
  </si>
  <si>
    <t>Anual %</t>
  </si>
  <si>
    <t>10.3.2     Calendario de Recursos Fiscales en Terminos Porcentuales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</si>
</sst>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#\ ##\ ###\ ###\ ##0"/>
    <numFmt numFmtId="168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Geneva"/>
      <family val="0"/>
    </font>
    <font>
      <b/>
      <sz val="24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>
        <color indexed="4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39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43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64" fontId="9" fillId="0" borderId="20" xfId="46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10" fillId="0" borderId="20" xfId="46" applyNumberFormat="1" applyFont="1" applyBorder="1" applyAlignment="1">
      <alignment/>
    </xf>
    <xf numFmtId="164" fontId="0" fillId="0" borderId="0" xfId="0" applyNumberFormat="1" applyAlignment="1">
      <alignment/>
    </xf>
    <xf numFmtId="164" fontId="10" fillId="0" borderId="20" xfId="46" applyNumberFormat="1" applyFont="1" applyBorder="1" applyAlignment="1">
      <alignment vertical="top"/>
    </xf>
    <xf numFmtId="164" fontId="10" fillId="36" borderId="20" xfId="46" applyNumberFormat="1" applyFont="1" applyFill="1" applyBorder="1" applyAlignment="1" applyProtection="1">
      <alignment/>
      <protection locked="0"/>
    </xf>
    <xf numFmtId="164" fontId="10" fillId="0" borderId="20" xfId="46" applyNumberFormat="1" applyFont="1" applyFill="1" applyBorder="1" applyAlignment="1" applyProtection="1">
      <alignment/>
      <protection/>
    </xf>
    <xf numFmtId="164" fontId="9" fillId="0" borderId="20" xfId="46" applyNumberFormat="1" applyFont="1" applyBorder="1" applyAlignment="1">
      <alignment vertical="top"/>
    </xf>
    <xf numFmtId="164" fontId="10" fillId="0" borderId="20" xfId="46" applyNumberFormat="1" applyFont="1" applyFill="1" applyBorder="1" applyAlignment="1">
      <alignment/>
    </xf>
    <xf numFmtId="164" fontId="10" fillId="33" borderId="20" xfId="46" applyNumberFormat="1" applyFont="1" applyFill="1" applyBorder="1" applyAlignment="1">
      <alignment vertical="top"/>
    </xf>
    <xf numFmtId="164" fontId="10" fillId="36" borderId="20" xfId="46" applyNumberFormat="1" applyFont="1" applyFill="1" applyBorder="1" applyAlignment="1" applyProtection="1">
      <alignment vertical="top"/>
      <protection locked="0"/>
    </xf>
    <xf numFmtId="164" fontId="10" fillId="0" borderId="20" xfId="46" applyNumberFormat="1" applyFont="1" applyFill="1" applyBorder="1" applyAlignment="1">
      <alignment vertical="top"/>
    </xf>
    <xf numFmtId="164" fontId="10" fillId="0" borderId="21" xfId="46" applyNumberFormat="1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49" fontId="10" fillId="0" borderId="0" xfId="0" applyNumberFormat="1" applyFont="1" applyAlignment="1">
      <alignment/>
    </xf>
    <xf numFmtId="0" fontId="9" fillId="35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43" fontId="10" fillId="0" borderId="14" xfId="0" applyNumberFormat="1" applyFont="1" applyBorder="1" applyAlignment="1">
      <alignment/>
    </xf>
    <xf numFmtId="164" fontId="9" fillId="0" borderId="15" xfId="46" applyNumberFormat="1" applyFont="1" applyBorder="1" applyAlignment="1">
      <alignment/>
    </xf>
    <xf numFmtId="164" fontId="10" fillId="0" borderId="15" xfId="46" applyNumberFormat="1" applyFont="1" applyBorder="1" applyAlignment="1">
      <alignment/>
    </xf>
    <xf numFmtId="164" fontId="10" fillId="0" borderId="15" xfId="46" applyNumberFormat="1" applyFont="1" applyBorder="1" applyAlignment="1">
      <alignment vertical="top"/>
    </xf>
    <xf numFmtId="164" fontId="9" fillId="0" borderId="15" xfId="46" applyNumberFormat="1" applyFont="1" applyBorder="1" applyAlignment="1">
      <alignment vertical="top"/>
    </xf>
    <xf numFmtId="164" fontId="10" fillId="0" borderId="17" xfId="46" applyNumberFormat="1" applyFont="1" applyBorder="1" applyAlignment="1">
      <alignment/>
    </xf>
    <xf numFmtId="0" fontId="2" fillId="0" borderId="22" xfId="0" applyFont="1" applyBorder="1" applyAlignment="1" quotePrefix="1">
      <alignment/>
    </xf>
    <xf numFmtId="0" fontId="0" fillId="0" borderId="22" xfId="0" applyBorder="1" applyAlignment="1" quotePrefix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5" fillId="36" borderId="0" xfId="0" applyFont="1" applyFill="1" applyAlignment="1" applyProtection="1">
      <alignment horizontal="center"/>
      <protection/>
    </xf>
    <xf numFmtId="0" fontId="12" fillId="36" borderId="18" xfId="52" applyFont="1" applyFill="1" applyBorder="1" applyAlignment="1" applyProtection="1">
      <alignment horizontal="center"/>
      <protection/>
    </xf>
    <xf numFmtId="0" fontId="12" fillId="36" borderId="20" xfId="52" applyFont="1" applyFill="1" applyBorder="1" applyAlignment="1" applyProtection="1">
      <alignment horizontal="centerContinuous"/>
      <protection/>
    </xf>
    <xf numFmtId="0" fontId="13" fillId="36" borderId="20" xfId="52" applyFont="1" applyFill="1" applyBorder="1" applyAlignment="1" applyProtection="1">
      <alignment horizontal="center"/>
      <protection/>
    </xf>
    <xf numFmtId="166" fontId="13" fillId="36" borderId="20" xfId="52" applyNumberFormat="1" applyFont="1" applyFill="1" applyBorder="1" applyAlignment="1" applyProtection="1">
      <alignment/>
      <protection/>
    </xf>
    <xf numFmtId="0" fontId="14" fillId="36" borderId="20" xfId="52" applyFont="1" applyFill="1" applyBorder="1" applyAlignment="1" applyProtection="1">
      <alignment horizontal="center" vertical="center" wrapText="1"/>
      <protection/>
    </xf>
    <xf numFmtId="0" fontId="13" fillId="36" borderId="21" xfId="5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7" fillId="36" borderId="18" xfId="52" applyFont="1" applyFill="1" applyBorder="1" applyAlignment="1" applyProtection="1">
      <alignment horizontal="center" vertical="center" wrapText="1"/>
      <protection/>
    </xf>
    <xf numFmtId="167" fontId="18" fillId="36" borderId="20" xfId="52" applyNumberFormat="1" applyFont="1" applyFill="1" applyBorder="1" applyAlignment="1" applyProtection="1">
      <alignment horizontal="center" vertical="center"/>
      <protection/>
    </xf>
    <xf numFmtId="167" fontId="18" fillId="36" borderId="21" xfId="52" applyNumberFormat="1" applyFont="1" applyFill="1" applyBorder="1" applyAlignment="1" applyProtection="1">
      <alignment/>
      <protection/>
    </xf>
    <xf numFmtId="9" fontId="18" fillId="36" borderId="20" xfId="54" applyFont="1" applyFill="1" applyBorder="1" applyAlignment="1" applyProtection="1">
      <alignment horizontal="center" vertical="center"/>
      <protection/>
    </xf>
    <xf numFmtId="0" fontId="13" fillId="36" borderId="18" xfId="52" applyFont="1" applyFill="1" applyBorder="1" applyAlignment="1" applyProtection="1">
      <alignment horizontal="center" vertical="center" wrapText="1"/>
      <protection/>
    </xf>
    <xf numFmtId="0" fontId="19" fillId="36" borderId="18" xfId="52" applyFont="1" applyFill="1" applyBorder="1" applyAlignment="1" applyProtection="1">
      <alignment horizontal="center" vertical="center" wrapText="1"/>
      <protection/>
    </xf>
    <xf numFmtId="166" fontId="13" fillId="36" borderId="19" xfId="52" applyNumberFormat="1" applyFont="1" applyFill="1" applyBorder="1" applyAlignment="1" applyProtection="1">
      <alignment/>
      <protection/>
    </xf>
    <xf numFmtId="166" fontId="13" fillId="36" borderId="13" xfId="52" applyNumberFormat="1" applyFont="1" applyFill="1" applyBorder="1" applyAlignment="1" applyProtection="1">
      <alignment/>
      <protection/>
    </xf>
    <xf numFmtId="167" fontId="18" fillId="36" borderId="16" xfId="52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21" fillId="0" borderId="0" xfId="0" applyFont="1" applyAlignment="1">
      <alignment/>
    </xf>
    <xf numFmtId="10" fontId="21" fillId="0" borderId="0" xfId="54" applyNumberFormat="1" applyFon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2" fillId="0" borderId="29" xfId="0" applyFont="1" applyFill="1" applyBorder="1" applyAlignment="1">
      <alignment horizontal="center"/>
    </xf>
    <xf numFmtId="44" fontId="0" fillId="0" borderId="30" xfId="49" applyFont="1" applyBorder="1" applyAlignment="1">
      <alignment/>
    </xf>
    <xf numFmtId="44" fontId="0" fillId="0" borderId="0" xfId="49" applyFont="1" applyBorder="1" applyAlignment="1">
      <alignment/>
    </xf>
    <xf numFmtId="44" fontId="0" fillId="0" borderId="31" xfId="49" applyFont="1" applyBorder="1" applyAlignment="1">
      <alignment/>
    </xf>
    <xf numFmtId="0" fontId="0" fillId="0" borderId="32" xfId="0" applyFill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1" fontId="23" fillId="36" borderId="10" xfId="54" applyNumberFormat="1" applyFont="1" applyFill="1" applyBorder="1" applyAlignment="1" applyProtection="1">
      <alignment horizontal="center"/>
      <protection/>
    </xf>
    <xf numFmtId="168" fontId="23" fillId="36" borderId="10" xfId="46" applyNumberFormat="1" applyFont="1" applyFill="1" applyBorder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center"/>
      <protection/>
    </xf>
    <xf numFmtId="0" fontId="24" fillId="37" borderId="33" xfId="0" applyFont="1" applyFill="1" applyBorder="1" applyAlignment="1" applyProtection="1">
      <alignment horizontal="center" wrapText="1"/>
      <protection/>
    </xf>
    <xf numFmtId="0" fontId="24" fillId="37" borderId="34" xfId="0" applyFont="1" applyFill="1" applyBorder="1" applyAlignment="1" applyProtection="1">
      <alignment horizontal="center" wrapText="1"/>
      <protection/>
    </xf>
    <xf numFmtId="0" fontId="24" fillId="37" borderId="35" xfId="0" applyFont="1" applyFill="1" applyBorder="1" applyAlignment="1" applyProtection="1">
      <alignment horizontal="center" wrapText="1"/>
      <protection/>
    </xf>
    <xf numFmtId="0" fontId="24" fillId="37" borderId="19" xfId="0" applyFont="1" applyFill="1" applyBorder="1" applyAlignment="1" applyProtection="1">
      <alignment horizontal="center" wrapText="1"/>
      <protection/>
    </xf>
    <xf numFmtId="0" fontId="24" fillId="36" borderId="0" xfId="0" applyFont="1" applyFill="1" applyAlignment="1" applyProtection="1">
      <alignment wrapText="1"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24" fillId="37" borderId="36" xfId="0" applyFont="1" applyFill="1" applyBorder="1" applyAlignment="1" applyProtection="1">
      <alignment horizontal="center" wrapText="1"/>
      <protection/>
    </xf>
    <xf numFmtId="0" fontId="24" fillId="37" borderId="37" xfId="0" applyFont="1" applyFill="1" applyBorder="1" applyAlignment="1" applyProtection="1">
      <alignment horizontal="center" wrapText="1"/>
      <protection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 horizontal="center" wrapText="1"/>
      <protection/>
    </xf>
    <xf numFmtId="0" fontId="20" fillId="36" borderId="0" xfId="0" applyFont="1" applyFill="1" applyAlignment="1" applyProtection="1">
      <alignment horizontal="center"/>
      <protection/>
    </xf>
    <xf numFmtId="0" fontId="24" fillId="36" borderId="0" xfId="0" applyFont="1" applyFill="1" applyAlignment="1" applyProtection="1">
      <alignment horizontal="center" wrapText="1"/>
      <protection/>
    </xf>
    <xf numFmtId="0" fontId="23" fillId="36" borderId="0" xfId="0" applyFont="1" applyFill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center"/>
      <protection/>
    </xf>
    <xf numFmtId="0" fontId="24" fillId="36" borderId="0" xfId="0" applyFont="1" applyFill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REGULARIZABLE 2004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666750</xdr:colOff>
      <xdr:row>3</xdr:row>
      <xdr:rowOff>161925</xdr:rowOff>
    </xdr:to>
    <xdr:pic>
      <xdr:nvPicPr>
        <xdr:cNvPr id="1" name="Picture 2" descr="SISTEMA CONAC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9</xdr:col>
      <xdr:colOff>95250</xdr:colOff>
      <xdr:row>6</xdr:row>
      <xdr:rowOff>133350</xdr:rowOff>
    </xdr:to>
    <xdr:pic>
      <xdr:nvPicPr>
        <xdr:cNvPr id="1" name="3 Imagen" descr="firma_conacy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000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CTOR\2008\00%20COMPARTIDO\02%20VICTOR\Oscar\Regularizable%202009\Re_Ramo_38_9ZY%20regularizabl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vera\Escritorio\COPIA%20DE%20ACCESO%2031%20marzo\Documents%20and%20Settings\volvera\Configuraci&#243;n%20local\Archivos%20temporales%20de%20Internet\Content.Outlook\CBCE8ISE\FORM%20PTO%202007%20CI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 de Control"/>
      <sheetName val="Parametros"/>
      <sheetName val="Tab.Especiales"/>
      <sheetName val="RefCruzada"/>
      <sheetName val="Trad.Niveles"/>
      <sheetName val="Configuracion"/>
      <sheetName val="Inicio"/>
      <sheetName val="Partidas"/>
      <sheetName val="Inventario"/>
      <sheetName val="Tabulador y CAP"/>
      <sheetName val="CostoAsociadoPersona"/>
      <sheetName val="PresupuestoRegularizable"/>
      <sheetName val="Formulas"/>
      <sheetName val="AreaTrabajo1"/>
      <sheetName val="CONSIDERACIONES"/>
      <sheetName val="Ramo"/>
      <sheetName val="Unidad"/>
      <sheetName val="Partida"/>
      <sheetName val="TabConsolidado"/>
      <sheetName val="TabAsociacion"/>
      <sheetName val="GrupoPago"/>
      <sheetName val="CalculadaPor"/>
      <sheetName val="Prestación"/>
      <sheetName val="TipoPuesto"/>
      <sheetName val="TipoPlaza"/>
      <sheetName val="ZonaEconomica"/>
      <sheetName val="CamposCalculos"/>
      <sheetName val="TipoPuestoTipoPlaza"/>
      <sheetName val="AreaTrabajo"/>
      <sheetName val="Presupuesto2007"/>
    </sheetNames>
    <sheetDataSet>
      <sheetData sheetId="17">
        <row r="11">
          <cell r="A11">
            <v>1100</v>
          </cell>
        </row>
        <row r="12">
          <cell r="A12">
            <v>1102</v>
          </cell>
        </row>
        <row r="13">
          <cell r="A13">
            <v>1103</v>
          </cell>
        </row>
        <row r="14">
          <cell r="A14">
            <v>1106</v>
          </cell>
        </row>
        <row r="15">
          <cell r="A15">
            <v>1201</v>
          </cell>
        </row>
        <row r="16">
          <cell r="A16">
            <v>1202</v>
          </cell>
        </row>
        <row r="17">
          <cell r="A17">
            <v>1204</v>
          </cell>
        </row>
        <row r="18">
          <cell r="A18">
            <v>1205</v>
          </cell>
        </row>
        <row r="19">
          <cell r="A19">
            <v>1301</v>
          </cell>
        </row>
        <row r="20">
          <cell r="A20">
            <v>1302</v>
          </cell>
        </row>
        <row r="21">
          <cell r="A21">
            <v>1303</v>
          </cell>
        </row>
        <row r="22">
          <cell r="A22">
            <v>1304</v>
          </cell>
        </row>
        <row r="23">
          <cell r="A23">
            <v>1305</v>
          </cell>
        </row>
        <row r="24">
          <cell r="A24">
            <v>1306</v>
          </cell>
        </row>
        <row r="25">
          <cell r="A25">
            <v>1307</v>
          </cell>
        </row>
        <row r="26">
          <cell r="A26">
            <v>1308</v>
          </cell>
        </row>
        <row r="27">
          <cell r="A27">
            <v>1309</v>
          </cell>
        </row>
        <row r="28">
          <cell r="A28">
            <v>1310</v>
          </cell>
        </row>
        <row r="29">
          <cell r="A29">
            <v>1311</v>
          </cell>
        </row>
        <row r="30">
          <cell r="A30">
            <v>1312</v>
          </cell>
        </row>
        <row r="31">
          <cell r="A31">
            <v>1313</v>
          </cell>
        </row>
        <row r="32">
          <cell r="A32">
            <v>1315</v>
          </cell>
        </row>
        <row r="33">
          <cell r="A33">
            <v>1318</v>
          </cell>
        </row>
        <row r="34">
          <cell r="A34">
            <v>1319</v>
          </cell>
        </row>
        <row r="35">
          <cell r="A35">
            <v>1320</v>
          </cell>
        </row>
        <row r="36">
          <cell r="A36">
            <v>1321</v>
          </cell>
        </row>
        <row r="37">
          <cell r="A37">
            <v>1322</v>
          </cell>
        </row>
        <row r="38">
          <cell r="A38">
            <v>1323</v>
          </cell>
        </row>
        <row r="39">
          <cell r="A39">
            <v>1324</v>
          </cell>
        </row>
        <row r="40">
          <cell r="A40">
            <v>1325</v>
          </cell>
        </row>
        <row r="41">
          <cell r="A41">
            <v>1326</v>
          </cell>
        </row>
        <row r="42">
          <cell r="A42">
            <v>1327</v>
          </cell>
        </row>
        <row r="43">
          <cell r="A43">
            <v>1328</v>
          </cell>
        </row>
        <row r="44">
          <cell r="A44">
            <v>1329</v>
          </cell>
        </row>
        <row r="45">
          <cell r="A45">
            <v>1330</v>
          </cell>
        </row>
        <row r="46">
          <cell r="A46">
            <v>1401</v>
          </cell>
        </row>
        <row r="47">
          <cell r="A47">
            <v>1402</v>
          </cell>
        </row>
        <row r="48">
          <cell r="A48">
            <v>1403</v>
          </cell>
        </row>
        <row r="49">
          <cell r="A49">
            <v>1404</v>
          </cell>
        </row>
        <row r="50">
          <cell r="A50">
            <v>1405</v>
          </cell>
        </row>
        <row r="51">
          <cell r="A51">
            <v>1406</v>
          </cell>
        </row>
        <row r="52">
          <cell r="A52">
            <v>1407</v>
          </cell>
        </row>
        <row r="53">
          <cell r="A53">
            <v>1408</v>
          </cell>
        </row>
        <row r="54">
          <cell r="A54">
            <v>1409</v>
          </cell>
        </row>
        <row r="55">
          <cell r="A55">
            <v>1410</v>
          </cell>
        </row>
        <row r="56">
          <cell r="A56">
            <v>1411</v>
          </cell>
        </row>
        <row r="57">
          <cell r="A57">
            <v>1412</v>
          </cell>
        </row>
        <row r="58">
          <cell r="A58">
            <v>1413</v>
          </cell>
        </row>
        <row r="59">
          <cell r="A59">
            <v>1414</v>
          </cell>
        </row>
        <row r="60">
          <cell r="A60">
            <v>1501</v>
          </cell>
        </row>
        <row r="61">
          <cell r="A61">
            <v>1502</v>
          </cell>
        </row>
        <row r="62">
          <cell r="A62">
            <v>1503</v>
          </cell>
        </row>
        <row r="63">
          <cell r="A63">
            <v>1504</v>
          </cell>
        </row>
        <row r="64">
          <cell r="A64">
            <v>1505</v>
          </cell>
        </row>
        <row r="65">
          <cell r="A65">
            <v>1507</v>
          </cell>
        </row>
        <row r="66">
          <cell r="A66">
            <v>1508</v>
          </cell>
        </row>
        <row r="67">
          <cell r="A67">
            <v>1509</v>
          </cell>
        </row>
        <row r="68">
          <cell r="A68">
            <v>1511</v>
          </cell>
        </row>
        <row r="69">
          <cell r="A69">
            <v>1512</v>
          </cell>
        </row>
        <row r="70">
          <cell r="A70">
            <v>1513</v>
          </cell>
        </row>
        <row r="71">
          <cell r="A71">
            <v>1514</v>
          </cell>
        </row>
        <row r="72">
          <cell r="A72">
            <v>1701</v>
          </cell>
        </row>
        <row r="73">
          <cell r="A73">
            <v>1702</v>
          </cell>
        </row>
        <row r="74">
          <cell r="A74" t="str">
            <v>XXXX</v>
          </cell>
        </row>
        <row r="75">
          <cell r="A75">
            <v>1000</v>
          </cell>
        </row>
        <row r="76">
          <cell r="A76">
            <v>1200</v>
          </cell>
        </row>
        <row r="77">
          <cell r="A77">
            <v>1300</v>
          </cell>
        </row>
        <row r="78">
          <cell r="A78">
            <v>1400</v>
          </cell>
        </row>
        <row r="79">
          <cell r="A79">
            <v>1500</v>
          </cell>
        </row>
        <row r="80">
          <cell r="A80">
            <v>1700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Fis"/>
      <sheetName val="Rec Prop"/>
      <sheetName val="Rec. Totales"/>
      <sheetName val="FLUJO ORIGINAL "/>
      <sheetName val="resum pro eco"/>
    </sheetNames>
    <sheetDataSet>
      <sheetData sheetId="0">
        <row r="104">
          <cell r="T104">
            <v>0</v>
          </cell>
        </row>
        <row r="105">
          <cell r="T105">
            <v>0</v>
          </cell>
        </row>
      </sheetData>
      <sheetData sheetId="1">
        <row r="54">
          <cell r="T54">
            <v>0</v>
          </cell>
        </row>
        <row r="55">
          <cell r="T55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R">
      <sharedItems containsSemiMixedTypes="0" containsString="0" containsMixedTypes="0" containsNumber="1" containsInteger="1"/>
    </cacheField>
    <cacheField name="UR">
      <sharedItems containsMixedTypes="0" count="1">
        <s v="9ZU"/>
      </sharedItems>
    </cacheField>
    <cacheField name="GF">
      <sharedItems containsMixedTypes="1" containsNumber="1" containsInteger="1"/>
    </cacheField>
    <cacheField name="F">
      <sharedItems containsMixedTypes="1" containsNumber="1" containsInteger="1"/>
    </cacheField>
    <cacheField name="SF">
      <sharedItems containsMixedTypes="0"/>
    </cacheField>
    <cacheField name="PG">
      <sharedItems containsMixedTypes="1" containsNumber="1" containsInteger="1"/>
    </cacheField>
    <cacheField name="AI">
      <sharedItems containsMixedTypes="0"/>
    </cacheField>
    <cacheField name="IPP">
      <sharedItems containsBlank="1" containsMixedTypes="0" count="5">
        <s v="O"/>
        <s v="M"/>
        <s v="E"/>
        <s v="U"/>
        <m/>
      </sharedItems>
    </cacheField>
    <cacheField name="PP">
      <sharedItems containsMixedTypes="0"/>
    </cacheField>
    <cacheField name="PARTIDA">
      <sharedItems containsString="0" containsBlank="1" containsMixedTypes="0" containsNumber="1" containsInteger="1" count="35">
        <n v="1103"/>
        <n v="1507"/>
        <n v="1509"/>
        <n v="1301"/>
        <n v="1302"/>
        <n v="1305"/>
        <n v="1306"/>
        <n v="1324"/>
        <n v="1404"/>
        <n v="1406"/>
        <n v="1407"/>
        <n v="1408"/>
        <n v="1501"/>
        <n v="1319"/>
        <n v="1702"/>
        <n v="1401"/>
        <n v="1403"/>
        <n v="1413"/>
        <n v="1414"/>
        <n v="2100"/>
        <n v="2200"/>
        <n v="2300"/>
        <n v="2400"/>
        <n v="2500"/>
        <n v="2600"/>
        <n v="2700"/>
        <n v="3100"/>
        <n v="3200"/>
        <n v="3300"/>
        <n v="3400"/>
        <n v="3500"/>
        <n v="3600"/>
        <n v="3800"/>
        <n v="4107"/>
        <m/>
      </sharedItems>
    </cacheField>
    <cacheField name="Ptda">
      <sharedItems containsMixedTypes="1" containsNumber="1" containsInteger="1"/>
    </cacheField>
    <cacheField name="TG">
      <sharedItems containsMixedTypes="1" containsNumber="1" containsInteger="1"/>
    </cacheField>
    <cacheField name="FF">
      <sharedItems containsSemiMixedTypes="0" containsString="0" containsMixedTypes="0" containsNumber="1" containsInteger="1"/>
    </cacheField>
    <cacheField name="Anteproyecto">
      <sharedItems containsString="0" containsBlank="1" containsMixedTypes="0" containsNumber="1" count="71">
        <n v="998296.2"/>
        <n v="55370.12"/>
        <n v="78109"/>
        <n v="122.64"/>
        <n v="160422.98"/>
        <n v="74956.86"/>
        <n v="132405.02"/>
        <n v="50838.6"/>
        <n v="14962.04"/>
        <n v="3158.54"/>
        <n v="9495.28"/>
        <n v="2471.14"/>
        <n v="48299.74"/>
        <n v="2099.76"/>
        <n v="93824.98"/>
        <n v="2845144.17"/>
        <n v="157804.842"/>
        <n v="222610.65"/>
        <n v="349.524"/>
        <n v="457205.493"/>
        <n v="213627.051"/>
        <n v="377354.30700000003"/>
        <n v="144890.01"/>
        <n v="42641.814"/>
        <n v="9001.839"/>
        <n v="27061.548000000003"/>
        <n v="7042.749000000001"/>
        <n v="137654.259"/>
        <n v="5984.316"/>
        <n v="267401.193"/>
        <n v="46071369.63"/>
        <n v="2555331.038"/>
        <n v="3604730.35"/>
        <n v="5659.836"/>
        <n v="7403520.527000001"/>
        <n v="3459259.089"/>
        <n v="6110491.673"/>
        <n v="2346201.39"/>
        <n v="690498.1460000001"/>
        <n v="145766.621"/>
        <n v="438207.172"/>
        <n v="114043.111"/>
        <n v="2229033.001"/>
        <n v="96903.924"/>
        <n v="4330024.8270000005"/>
        <n v="96640.84"/>
        <n v="275426.39400000003"/>
        <n v="4459974.766"/>
        <n v="41145.98"/>
        <n v="117266.043"/>
        <n v="1898886.9770000002"/>
        <n v="16458.4"/>
        <n v="46906.44"/>
        <n v="759555.16"/>
        <n v="1595157"/>
        <n v="1347801"/>
        <n v="369747"/>
        <n v="1722630"/>
        <n v="2825235"/>
        <n v="255738"/>
        <n v="1566243"/>
        <n v="234790.5"/>
        <n v="1017544.5"/>
        <n v="473938.5"/>
        <n v="5234848.5"/>
        <n v="5899929"/>
        <n v="1579336.5"/>
        <n v="666739.5"/>
        <n v="1118575.5"/>
        <n v="7222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6" firstHeaderRow="2" firstDataRow="2" firstDataCol="1" rowPageCount="1" colPageCount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h="1" x="2"/>
        <item h="1" x="1"/>
        <item x="0"/>
        <item h="1" x="3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7" hier="0"/>
  </pageFields>
  <dataFields count="1">
    <dataField name="SUMA DE IDENTIDAD DE O" fld="13" baseField="0" baseItem="0" numFmtId="4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12" firstHeaderRow="2" firstDataRow="2" firstDataCol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a de Anteproyecto" fld="13" baseField="0" baseItem="0" numFmtId="4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3:E6" firstHeaderRow="2" firstDataRow="2" firstDataCol="1" rowPageCount="1" colPageCount="1"/>
  <pivotFields count="14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6">
        <item x="0"/>
        <item x="3"/>
        <item x="4"/>
        <item x="5"/>
        <item x="6"/>
        <item x="13"/>
        <item x="7"/>
        <item x="15"/>
        <item x="16"/>
        <item x="8"/>
        <item x="9"/>
        <item x="10"/>
        <item x="11"/>
        <item x="17"/>
        <item x="18"/>
        <item x="12"/>
        <item x="1"/>
        <item x="2"/>
        <item x="14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9" hier="0"/>
  </pageFields>
  <dataFields count="1">
    <dataField name="Suma de Servicios Personales" fld="13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selection activeCell="B22" sqref="B22"/>
    </sheetView>
  </sheetViews>
  <sheetFormatPr defaultColWidth="11.421875" defaultRowHeight="15"/>
  <cols>
    <col min="2" max="2" width="15.140625" style="0" customWidth="1"/>
    <col min="3" max="30" width="5.00390625" style="0" bestFit="1" customWidth="1"/>
  </cols>
  <sheetData>
    <row r="1" spans="1:30" ht="14.25">
      <c r="A1" t="s">
        <v>137</v>
      </c>
      <c r="B1" t="s">
        <v>77</v>
      </c>
      <c r="C1">
        <v>1103</v>
      </c>
      <c r="D1">
        <v>1201</v>
      </c>
      <c r="E1">
        <v>1202</v>
      </c>
      <c r="F1">
        <v>1301</v>
      </c>
      <c r="G1">
        <v>1302</v>
      </c>
      <c r="H1">
        <v>1305</v>
      </c>
      <c r="I1">
        <v>1306</v>
      </c>
      <c r="J1">
        <v>1308</v>
      </c>
      <c r="K1">
        <v>1319</v>
      </c>
      <c r="L1">
        <v>1324</v>
      </c>
      <c r="M1">
        <v>1401</v>
      </c>
      <c r="N1">
        <v>1403</v>
      </c>
      <c r="O1">
        <v>1404</v>
      </c>
      <c r="P1">
        <v>1406</v>
      </c>
      <c r="Q1">
        <v>1407</v>
      </c>
      <c r="R1">
        <v>1408</v>
      </c>
      <c r="S1">
        <v>1410</v>
      </c>
      <c r="T1">
        <v>1411</v>
      </c>
      <c r="U1">
        <v>1413</v>
      </c>
      <c r="V1">
        <v>1414</v>
      </c>
      <c r="W1">
        <v>1501</v>
      </c>
      <c r="X1">
        <v>1505</v>
      </c>
      <c r="Y1">
        <v>1507</v>
      </c>
      <c r="Z1">
        <v>1509</v>
      </c>
      <c r="AA1">
        <v>1511</v>
      </c>
      <c r="AB1">
        <v>1512</v>
      </c>
      <c r="AC1">
        <v>1701</v>
      </c>
      <c r="AD1">
        <v>1702</v>
      </c>
    </row>
    <row r="2" spans="1:2" ht="14.25">
      <c r="A2" t="s">
        <v>87</v>
      </c>
      <c r="B2" s="83">
        <v>29333888.21</v>
      </c>
    </row>
    <row r="3" spans="1:2" ht="14.25">
      <c r="A3" t="s">
        <v>88</v>
      </c>
      <c r="B3" s="83">
        <v>83716132.04</v>
      </c>
    </row>
    <row r="4" spans="1:2" ht="14.25">
      <c r="A4" t="s">
        <v>89</v>
      </c>
      <c r="B4" s="83">
        <v>93024185.73</v>
      </c>
    </row>
    <row r="5" spans="1:2" ht="14.25">
      <c r="A5" t="s">
        <v>90</v>
      </c>
      <c r="B5" s="83">
        <v>77715049.96</v>
      </c>
    </row>
    <row r="6" spans="1:2" ht="14.25">
      <c r="A6" t="s">
        <v>110</v>
      </c>
      <c r="B6" s="83">
        <v>89216058.45</v>
      </c>
    </row>
    <row r="7" spans="1:2" ht="14.25">
      <c r="A7" t="s">
        <v>91</v>
      </c>
      <c r="B7" s="83">
        <v>54075433</v>
      </c>
    </row>
    <row r="8" spans="1:2" ht="14.25">
      <c r="A8" t="s">
        <v>92</v>
      </c>
      <c r="B8" s="83">
        <v>161086825.22</v>
      </c>
    </row>
    <row r="9" spans="1:2" ht="14.25">
      <c r="A9" t="s">
        <v>93</v>
      </c>
      <c r="B9" s="83">
        <v>244436035.66</v>
      </c>
    </row>
    <row r="10" spans="1:2" ht="14.25">
      <c r="A10" t="s">
        <v>94</v>
      </c>
      <c r="B10" s="83">
        <v>122619890.25</v>
      </c>
    </row>
    <row r="11" spans="1:2" ht="14.25">
      <c r="A11" t="s">
        <v>95</v>
      </c>
      <c r="B11" s="83">
        <v>96818458.63</v>
      </c>
    </row>
    <row r="12" spans="1:2" ht="14.25">
      <c r="A12" t="s">
        <v>96</v>
      </c>
      <c r="B12" s="83">
        <v>91114290.53</v>
      </c>
    </row>
    <row r="13" spans="1:2" ht="14.25">
      <c r="A13" t="s">
        <v>97</v>
      </c>
      <c r="B13" s="83">
        <v>152068768.72</v>
      </c>
    </row>
    <row r="14" spans="1:2" ht="14.25">
      <c r="A14" t="s">
        <v>98</v>
      </c>
      <c r="B14" s="83">
        <v>116361029.87</v>
      </c>
    </row>
    <row r="15" spans="1:2" ht="14.25">
      <c r="A15" t="s">
        <v>111</v>
      </c>
      <c r="B15" s="83">
        <v>0</v>
      </c>
    </row>
    <row r="16" spans="1:2" ht="14.25">
      <c r="A16" t="s">
        <v>99</v>
      </c>
      <c r="B16" s="83">
        <v>152556805.35</v>
      </c>
    </row>
    <row r="17" spans="1:2" ht="14.25">
      <c r="A17" t="s">
        <v>100</v>
      </c>
      <c r="B17" s="83">
        <v>179258537.97</v>
      </c>
    </row>
    <row r="18" spans="1:2" ht="14.25">
      <c r="A18" t="s">
        <v>101</v>
      </c>
      <c r="B18" s="83">
        <v>69358807.32</v>
      </c>
    </row>
    <row r="19" spans="1:2" ht="14.25">
      <c r="A19" t="s">
        <v>102</v>
      </c>
      <c r="B19" s="83">
        <v>41529281.72</v>
      </c>
    </row>
    <row r="20" spans="1:2" ht="14.25">
      <c r="A20" t="s">
        <v>112</v>
      </c>
      <c r="B20" s="83">
        <v>0</v>
      </c>
    </row>
    <row r="21" spans="1:2" ht="14.25">
      <c r="A21" t="s">
        <v>103</v>
      </c>
      <c r="B21" s="83">
        <v>0</v>
      </c>
    </row>
    <row r="22" spans="1:2" ht="14.25">
      <c r="A22" t="s">
        <v>104</v>
      </c>
      <c r="B22" s="83">
        <v>145985279.33</v>
      </c>
    </row>
    <row r="23" spans="1:2" ht="14.25">
      <c r="A23" t="s">
        <v>105</v>
      </c>
      <c r="B23" s="83">
        <v>68917729.21</v>
      </c>
    </row>
    <row r="24" spans="1:2" ht="14.25">
      <c r="A24" t="s">
        <v>106</v>
      </c>
      <c r="B24" s="83">
        <v>142052702.31</v>
      </c>
    </row>
    <row r="25" spans="1:2" ht="14.25">
      <c r="A25" t="s">
        <v>107</v>
      </c>
      <c r="B25" s="83">
        <v>56655571.83</v>
      </c>
    </row>
    <row r="26" spans="1:2" ht="14.25">
      <c r="A26" t="s">
        <v>30</v>
      </c>
      <c r="B26" s="83">
        <v>95549064.61</v>
      </c>
    </row>
    <row r="27" spans="1:2" ht="14.25">
      <c r="A27" t="s">
        <v>108</v>
      </c>
      <c r="B27" s="83">
        <v>248746448.9</v>
      </c>
    </row>
    <row r="28" spans="1:2" ht="14.25">
      <c r="A28" t="s">
        <v>109</v>
      </c>
      <c r="B28" s="83">
        <v>168662244.92</v>
      </c>
    </row>
    <row r="30" ht="15" thickBot="1"/>
    <row r="31" spans="1:2" ht="15" thickTop="1">
      <c r="A31" s="84" t="s">
        <v>87</v>
      </c>
      <c r="B31" s="87">
        <v>29333888.21</v>
      </c>
    </row>
    <row r="32" spans="1:2" ht="14.25">
      <c r="A32" s="86" t="s">
        <v>88</v>
      </c>
      <c r="B32" s="88">
        <v>83716132.04</v>
      </c>
    </row>
    <row r="33" spans="1:2" ht="14.25">
      <c r="A33" s="86" t="s">
        <v>89</v>
      </c>
      <c r="B33" s="88">
        <v>93024185.73</v>
      </c>
    </row>
    <row r="34" spans="1:2" ht="14.25">
      <c r="A34" s="86" t="s">
        <v>90</v>
      </c>
      <c r="B34" s="88">
        <v>77715049.96</v>
      </c>
    </row>
    <row r="35" spans="1:2" ht="14.25">
      <c r="A35" s="86" t="s">
        <v>110</v>
      </c>
      <c r="B35" s="88">
        <v>89216058.45</v>
      </c>
    </row>
    <row r="36" spans="1:2" ht="14.25">
      <c r="A36" s="86" t="s">
        <v>91</v>
      </c>
      <c r="B36" s="88">
        <v>54075433</v>
      </c>
    </row>
    <row r="37" spans="1:2" ht="14.25">
      <c r="A37" s="86" t="s">
        <v>92</v>
      </c>
      <c r="B37" s="88">
        <v>161086825.22</v>
      </c>
    </row>
    <row r="38" spans="1:2" ht="14.25">
      <c r="A38" s="86" t="s">
        <v>93</v>
      </c>
      <c r="B38" s="88">
        <v>244436035.66</v>
      </c>
    </row>
    <row r="39" spans="1:2" ht="14.25">
      <c r="A39" s="86" t="s">
        <v>94</v>
      </c>
      <c r="B39" s="88">
        <v>122619890.25</v>
      </c>
    </row>
    <row r="40" spans="1:2" ht="14.25">
      <c r="A40" s="86" t="s">
        <v>95</v>
      </c>
      <c r="B40" s="88">
        <v>96818458.63</v>
      </c>
    </row>
    <row r="41" spans="1:2" ht="14.25">
      <c r="A41" s="86" t="s">
        <v>96</v>
      </c>
      <c r="B41" s="88">
        <v>91114290.53</v>
      </c>
    </row>
    <row r="42" spans="1:2" ht="14.25">
      <c r="A42" s="86" t="s">
        <v>97</v>
      </c>
      <c r="B42" s="88">
        <v>152068768.72</v>
      </c>
    </row>
    <row r="43" spans="1:2" ht="14.25">
      <c r="A43" s="86" t="s">
        <v>98</v>
      </c>
      <c r="B43" s="88">
        <v>116361029.87</v>
      </c>
    </row>
    <row r="44" spans="1:2" ht="14.25">
      <c r="A44" s="86" t="s">
        <v>111</v>
      </c>
      <c r="B44" s="88">
        <v>0</v>
      </c>
    </row>
    <row r="45" spans="1:2" ht="14.25">
      <c r="A45" s="86" t="s">
        <v>99</v>
      </c>
      <c r="B45" s="88">
        <v>152556805.35</v>
      </c>
    </row>
    <row r="46" spans="1:2" ht="14.25">
      <c r="A46" s="86" t="s">
        <v>100</v>
      </c>
      <c r="B46" s="88">
        <v>179258537.97</v>
      </c>
    </row>
    <row r="47" spans="1:2" ht="14.25">
      <c r="A47" s="86" t="s">
        <v>101</v>
      </c>
      <c r="B47" s="88">
        <v>69358807.32</v>
      </c>
    </row>
    <row r="48" spans="1:2" ht="14.25">
      <c r="A48" s="86" t="s">
        <v>102</v>
      </c>
      <c r="B48" s="88">
        <v>41529281.72</v>
      </c>
    </row>
    <row r="49" spans="1:2" ht="14.25">
      <c r="A49" s="86" t="s">
        <v>112</v>
      </c>
      <c r="B49" s="88"/>
    </row>
    <row r="50" spans="1:2" ht="14.25">
      <c r="A50" s="86" t="s">
        <v>104</v>
      </c>
      <c r="B50" s="88">
        <v>145985279.33</v>
      </c>
    </row>
    <row r="51" spans="1:2" ht="14.25">
      <c r="A51" s="86" t="s">
        <v>105</v>
      </c>
      <c r="B51" s="88">
        <v>68917729.21</v>
      </c>
    </row>
    <row r="52" spans="1:2" ht="14.25">
      <c r="A52" s="86" t="s">
        <v>106</v>
      </c>
      <c r="B52" s="88">
        <v>142052702.31</v>
      </c>
    </row>
    <row r="53" spans="1:2" ht="14.25">
      <c r="A53" s="86" t="s">
        <v>107</v>
      </c>
      <c r="B53" s="88">
        <v>56655571.83</v>
      </c>
    </row>
    <row r="54" spans="1:2" ht="14.25">
      <c r="A54" s="86" t="s">
        <v>30</v>
      </c>
      <c r="B54" s="88">
        <v>95549064.61</v>
      </c>
    </row>
    <row r="55" spans="1:2" ht="14.25">
      <c r="A55" s="86" t="s">
        <v>108</v>
      </c>
      <c r="B55" s="88">
        <v>248746448.9</v>
      </c>
    </row>
    <row r="56" spans="1:2" ht="14.25">
      <c r="A56" s="86" t="s">
        <v>109</v>
      </c>
      <c r="B56" s="88">
        <v>168662244.92</v>
      </c>
    </row>
    <row r="57" spans="1:2" ht="14.25">
      <c r="A57" s="85"/>
      <c r="B57" s="88"/>
    </row>
    <row r="58" spans="1:2" ht="14.25">
      <c r="A58" s="85"/>
      <c r="B58" s="88"/>
    </row>
    <row r="59" spans="1:2" ht="14.25">
      <c r="A59" s="85"/>
      <c r="B59" s="88" t="s">
        <v>38</v>
      </c>
    </row>
    <row r="60" spans="1:2" ht="14.25">
      <c r="A60" s="85"/>
      <c r="B60" s="88"/>
    </row>
    <row r="61" spans="1:2" ht="14.25">
      <c r="A61" s="85"/>
      <c r="B61" s="88"/>
    </row>
    <row r="62" spans="1:2" ht="14.25">
      <c r="A62" s="85"/>
      <c r="B62" s="88"/>
    </row>
    <row r="63" spans="1:2" ht="14.25">
      <c r="A63" s="85"/>
      <c r="B63" s="88"/>
    </row>
    <row r="64" spans="1:2" ht="14.25">
      <c r="A64" s="85"/>
      <c r="B64" s="88"/>
    </row>
    <row r="65" spans="1:2" ht="14.25">
      <c r="A65" s="85"/>
      <c r="B65" s="88"/>
    </row>
    <row r="66" spans="1:2" ht="14.25">
      <c r="A66" s="85"/>
      <c r="B66" s="88"/>
    </row>
    <row r="67" spans="1:2" ht="14.25">
      <c r="A67" s="85"/>
      <c r="B67" s="88"/>
    </row>
    <row r="68" spans="1:2" ht="14.25">
      <c r="A68" s="85"/>
      <c r="B68" s="88"/>
    </row>
    <row r="69" spans="1:2" ht="14.25">
      <c r="A69" s="85"/>
      <c r="B69" s="88"/>
    </row>
    <row r="70" spans="1:2" ht="14.25">
      <c r="A70" s="85"/>
      <c r="B70" s="88"/>
    </row>
    <row r="71" spans="1:2" ht="14.25">
      <c r="A71" s="85"/>
      <c r="B71" s="88"/>
    </row>
    <row r="72" spans="1:2" ht="14.25">
      <c r="A72" s="85"/>
      <c r="B72" s="88"/>
    </row>
    <row r="73" spans="1:2" ht="14.25">
      <c r="A73" s="85"/>
      <c r="B73" s="88"/>
    </row>
    <row r="74" spans="1:2" ht="14.25">
      <c r="A74" s="85"/>
      <c r="B74" s="88"/>
    </row>
    <row r="75" spans="1:2" ht="14.25">
      <c r="A75" s="85"/>
      <c r="B75" s="88"/>
    </row>
    <row r="76" spans="1:2" ht="14.25">
      <c r="A76" s="85"/>
      <c r="B76" s="88"/>
    </row>
    <row r="77" spans="1:2" ht="14.25">
      <c r="A77" s="85"/>
      <c r="B77" s="88"/>
    </row>
    <row r="78" spans="1:2" ht="14.25">
      <c r="A78" s="85"/>
      <c r="B78" s="88"/>
    </row>
    <row r="79" spans="1:2" ht="14.25">
      <c r="A79" s="85"/>
      <c r="B79" s="88"/>
    </row>
    <row r="80" spans="1:2" ht="14.25">
      <c r="A80" s="85"/>
      <c r="B80" s="88"/>
    </row>
    <row r="81" spans="1:2" ht="15" thickBot="1">
      <c r="A81" s="90"/>
      <c r="B81" s="89"/>
    </row>
    <row r="82" ht="15" thickTop="1"/>
  </sheetData>
  <sheetProtection password="CC39" sheet="1" object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1"/>
  <sheetViews>
    <sheetView zoomScalePageLayoutView="0" workbookViewId="0" topLeftCell="A67">
      <selection activeCell="D4" sqref="D4"/>
    </sheetView>
  </sheetViews>
  <sheetFormatPr defaultColWidth="11.421875" defaultRowHeight="15"/>
  <sheetData>
    <row r="3" spans="1:4" ht="14.25">
      <c r="A3" t="s">
        <v>74</v>
      </c>
      <c r="B3" t="s">
        <v>75</v>
      </c>
      <c r="C3" t="s">
        <v>13</v>
      </c>
      <c r="D3" t="s">
        <v>153</v>
      </c>
    </row>
    <row r="4" spans="1:6" ht="14.25">
      <c r="A4" s="1">
        <v>1103</v>
      </c>
      <c r="B4" s="1">
        <v>4301</v>
      </c>
      <c r="C4" s="1">
        <v>1</v>
      </c>
      <c r="D4" s="1">
        <v>1000</v>
      </c>
      <c r="E4" s="1" t="s">
        <v>113</v>
      </c>
      <c r="F4" t="s">
        <v>114</v>
      </c>
    </row>
    <row r="5" spans="1:6" ht="14.25">
      <c r="A5" s="1">
        <v>1301</v>
      </c>
      <c r="B5" s="1">
        <v>4301</v>
      </c>
      <c r="C5" s="1">
        <v>1</v>
      </c>
      <c r="D5" s="1">
        <v>1000</v>
      </c>
      <c r="E5" s="1" t="s">
        <v>113</v>
      </c>
      <c r="F5" t="s">
        <v>114</v>
      </c>
    </row>
    <row r="6" spans="1:6" ht="14.25">
      <c r="A6" s="1">
        <v>1302</v>
      </c>
      <c r="B6" s="1">
        <v>4301</v>
      </c>
      <c r="C6" s="1">
        <v>1</v>
      </c>
      <c r="D6" s="1">
        <v>1000</v>
      </c>
      <c r="E6" s="1" t="s">
        <v>113</v>
      </c>
      <c r="F6" t="s">
        <v>114</v>
      </c>
    </row>
    <row r="7" spans="1:6" ht="14.25">
      <c r="A7" s="1">
        <v>1305</v>
      </c>
      <c r="B7" s="1">
        <v>4301</v>
      </c>
      <c r="C7" s="1">
        <v>1</v>
      </c>
      <c r="D7" s="1">
        <v>1000</v>
      </c>
      <c r="E7" s="1" t="s">
        <v>113</v>
      </c>
      <c r="F7" t="s">
        <v>114</v>
      </c>
    </row>
    <row r="8" spans="1:6" ht="14.25">
      <c r="A8" s="1">
        <v>1306</v>
      </c>
      <c r="B8" s="1">
        <v>4301</v>
      </c>
      <c r="C8" s="1">
        <v>1</v>
      </c>
      <c r="D8" s="1">
        <v>1000</v>
      </c>
      <c r="E8" s="1" t="s">
        <v>113</v>
      </c>
      <c r="F8" t="s">
        <v>114</v>
      </c>
    </row>
    <row r="9" spans="1:6" ht="14.25">
      <c r="A9" s="1">
        <v>1308</v>
      </c>
      <c r="B9" s="1">
        <v>4301</v>
      </c>
      <c r="C9" s="1">
        <v>1</v>
      </c>
      <c r="D9" s="1">
        <v>1000</v>
      </c>
      <c r="E9" s="1" t="s">
        <v>113</v>
      </c>
      <c r="F9" t="s">
        <v>114</v>
      </c>
    </row>
    <row r="10" spans="1:6" ht="14.25">
      <c r="A10" s="1">
        <v>1319</v>
      </c>
      <c r="B10" s="1">
        <v>4301</v>
      </c>
      <c r="C10" s="1">
        <v>1</v>
      </c>
      <c r="D10" s="1">
        <v>1000</v>
      </c>
      <c r="E10" s="1" t="s">
        <v>113</v>
      </c>
      <c r="F10" t="s">
        <v>114</v>
      </c>
    </row>
    <row r="11" spans="1:6" ht="14.25">
      <c r="A11" s="1">
        <v>1324</v>
      </c>
      <c r="B11" s="1">
        <v>4301</v>
      </c>
      <c r="C11" s="1">
        <v>1</v>
      </c>
      <c r="D11" s="1">
        <v>1000</v>
      </c>
      <c r="E11" s="1" t="s">
        <v>113</v>
      </c>
      <c r="F11" t="s">
        <v>114</v>
      </c>
    </row>
    <row r="12" spans="1:6" ht="14.25">
      <c r="A12" s="1">
        <v>1404</v>
      </c>
      <c r="B12" s="1">
        <v>4301</v>
      </c>
      <c r="C12" s="1">
        <v>1</v>
      </c>
      <c r="D12" s="1">
        <v>1000</v>
      </c>
      <c r="E12" s="1" t="s">
        <v>113</v>
      </c>
      <c r="F12" t="s">
        <v>114</v>
      </c>
    </row>
    <row r="13" spans="1:6" ht="14.25">
      <c r="A13" s="1">
        <v>1406</v>
      </c>
      <c r="B13" s="1">
        <v>4301</v>
      </c>
      <c r="C13" s="1">
        <v>1</v>
      </c>
      <c r="D13" s="1">
        <v>1000</v>
      </c>
      <c r="E13" s="1" t="s">
        <v>113</v>
      </c>
      <c r="F13" t="s">
        <v>114</v>
      </c>
    </row>
    <row r="14" spans="1:6" ht="14.25">
      <c r="A14" s="1">
        <v>1407</v>
      </c>
      <c r="B14" s="1">
        <v>4301</v>
      </c>
      <c r="C14" s="1">
        <v>1</v>
      </c>
      <c r="D14" s="1">
        <v>1000</v>
      </c>
      <c r="E14" s="1" t="s">
        <v>113</v>
      </c>
      <c r="F14" t="s">
        <v>114</v>
      </c>
    </row>
    <row r="15" spans="1:6" ht="14.25">
      <c r="A15" s="1">
        <v>1408</v>
      </c>
      <c r="B15" s="1">
        <v>4301</v>
      </c>
      <c r="C15" s="1">
        <v>1</v>
      </c>
      <c r="D15" s="1">
        <v>1000</v>
      </c>
      <c r="E15" s="1" t="s">
        <v>113</v>
      </c>
      <c r="F15" t="s">
        <v>114</v>
      </c>
    </row>
    <row r="16" spans="1:6" ht="14.25">
      <c r="A16" s="1">
        <v>1501</v>
      </c>
      <c r="B16" s="1">
        <v>4301</v>
      </c>
      <c r="C16" s="1">
        <v>1</v>
      </c>
      <c r="D16" s="1">
        <v>1000</v>
      </c>
      <c r="E16" s="1" t="s">
        <v>113</v>
      </c>
      <c r="F16" t="s">
        <v>115</v>
      </c>
    </row>
    <row r="17" spans="1:6" ht="14.25">
      <c r="A17" s="1">
        <v>1505</v>
      </c>
      <c r="B17" s="1">
        <v>4301</v>
      </c>
      <c r="C17" s="1">
        <v>1</v>
      </c>
      <c r="D17" s="1">
        <v>1000</v>
      </c>
      <c r="E17" s="1" t="s">
        <v>113</v>
      </c>
      <c r="F17" t="s">
        <v>115</v>
      </c>
    </row>
    <row r="18" spans="1:6" ht="14.25">
      <c r="A18" s="1">
        <v>1507</v>
      </c>
      <c r="B18" s="1">
        <v>4301</v>
      </c>
      <c r="C18" s="1">
        <v>1</v>
      </c>
      <c r="D18" s="1">
        <v>1000</v>
      </c>
      <c r="E18" s="1" t="s">
        <v>113</v>
      </c>
      <c r="F18" t="s">
        <v>114</v>
      </c>
    </row>
    <row r="19" spans="1:6" ht="14.25">
      <c r="A19" s="1">
        <v>1509</v>
      </c>
      <c r="B19" s="1">
        <v>4301</v>
      </c>
      <c r="C19" s="1">
        <v>1</v>
      </c>
      <c r="D19" s="1">
        <v>1000</v>
      </c>
      <c r="E19" s="1" t="s">
        <v>113</v>
      </c>
      <c r="F19" t="s">
        <v>114</v>
      </c>
    </row>
    <row r="20" spans="1:6" ht="14.25">
      <c r="A20" s="1">
        <v>1511</v>
      </c>
      <c r="B20" s="1">
        <v>4301</v>
      </c>
      <c r="C20" s="1">
        <v>1</v>
      </c>
      <c r="D20" s="1">
        <v>1000</v>
      </c>
      <c r="E20" s="1" t="s">
        <v>113</v>
      </c>
      <c r="F20" t="s">
        <v>114</v>
      </c>
    </row>
    <row r="21" spans="1:6" ht="14.25">
      <c r="A21" s="1">
        <v>1512</v>
      </c>
      <c r="B21" s="1">
        <v>4301</v>
      </c>
      <c r="C21" s="1">
        <v>1</v>
      </c>
      <c r="D21" s="1">
        <v>1000</v>
      </c>
      <c r="E21" s="1" t="s">
        <v>113</v>
      </c>
      <c r="F21" t="s">
        <v>114</v>
      </c>
    </row>
    <row r="22" spans="1:6" ht="14.25">
      <c r="A22" s="1">
        <v>1701</v>
      </c>
      <c r="B22" s="1">
        <v>4301</v>
      </c>
      <c r="C22" s="1">
        <v>1</v>
      </c>
      <c r="D22" s="1">
        <v>1000</v>
      </c>
      <c r="E22" s="1" t="s">
        <v>113</v>
      </c>
      <c r="F22" t="s">
        <v>114</v>
      </c>
    </row>
    <row r="23" spans="1:6" ht="14.25">
      <c r="A23" s="1">
        <v>1702</v>
      </c>
      <c r="B23" s="1">
        <v>4301</v>
      </c>
      <c r="C23" s="1">
        <v>1</v>
      </c>
      <c r="D23" s="1">
        <v>1000</v>
      </c>
      <c r="E23" s="1" t="s">
        <v>113</v>
      </c>
      <c r="F23" t="s">
        <v>114</v>
      </c>
    </row>
    <row r="24" spans="1:6" ht="14.25">
      <c r="A24" s="1">
        <v>1401</v>
      </c>
      <c r="B24" s="1">
        <v>4312</v>
      </c>
      <c r="C24" s="1">
        <v>1</v>
      </c>
      <c r="D24" s="1">
        <v>1000</v>
      </c>
      <c r="E24" s="1" t="s">
        <v>113</v>
      </c>
      <c r="F24" t="s">
        <v>116</v>
      </c>
    </row>
    <row r="25" spans="1:6" ht="14.25">
      <c r="A25" s="1">
        <v>1410</v>
      </c>
      <c r="B25" s="1">
        <v>4312</v>
      </c>
      <c r="C25" s="1">
        <v>1</v>
      </c>
      <c r="D25" s="1">
        <v>1000</v>
      </c>
      <c r="E25" s="1" t="s">
        <v>113</v>
      </c>
      <c r="F25" t="s">
        <v>116</v>
      </c>
    </row>
    <row r="26" spans="1:6" ht="14.25">
      <c r="A26" s="1">
        <v>1201</v>
      </c>
      <c r="B26" s="1">
        <v>4322</v>
      </c>
      <c r="C26" s="1">
        <v>1</v>
      </c>
      <c r="D26" s="1">
        <v>1000</v>
      </c>
      <c r="E26" s="1" t="s">
        <v>113</v>
      </c>
      <c r="F26" t="s">
        <v>117</v>
      </c>
    </row>
    <row r="27" spans="1:6" ht="14.25">
      <c r="A27" s="1">
        <v>1403</v>
      </c>
      <c r="B27" s="1">
        <v>4323</v>
      </c>
      <c r="C27" s="1">
        <v>1</v>
      </c>
      <c r="D27" s="1">
        <v>1000</v>
      </c>
      <c r="E27" s="1" t="s">
        <v>113</v>
      </c>
      <c r="F27" t="s">
        <v>116</v>
      </c>
    </row>
    <row r="28" spans="1:6" ht="14.25">
      <c r="A28" s="1">
        <v>1411</v>
      </c>
      <c r="B28" s="1">
        <v>4323</v>
      </c>
      <c r="C28" s="1">
        <v>1</v>
      </c>
      <c r="D28" s="1">
        <v>1000</v>
      </c>
      <c r="E28" s="1" t="s">
        <v>113</v>
      </c>
      <c r="F28" t="s">
        <v>116</v>
      </c>
    </row>
    <row r="29" spans="1:6" ht="14.25">
      <c r="A29" s="1">
        <v>1202</v>
      </c>
      <c r="B29" s="1">
        <v>4326</v>
      </c>
      <c r="C29" s="1">
        <v>1</v>
      </c>
      <c r="D29" s="1">
        <v>1000</v>
      </c>
      <c r="E29" s="1" t="s">
        <v>113</v>
      </c>
      <c r="F29" t="s">
        <v>117</v>
      </c>
    </row>
    <row r="30" spans="1:6" ht="14.25">
      <c r="A30" s="1">
        <v>1413</v>
      </c>
      <c r="B30" s="1">
        <v>4330</v>
      </c>
      <c r="C30" s="1">
        <v>1</v>
      </c>
      <c r="D30" s="1">
        <v>1000</v>
      </c>
      <c r="E30" s="1" t="s">
        <v>113</v>
      </c>
      <c r="F30" t="s">
        <v>115</v>
      </c>
    </row>
    <row r="31" spans="1:6" ht="14.25">
      <c r="A31" s="1">
        <v>1414</v>
      </c>
      <c r="B31" s="1">
        <v>4333</v>
      </c>
      <c r="C31" s="1">
        <v>1</v>
      </c>
      <c r="D31" s="1">
        <v>1000</v>
      </c>
      <c r="E31" s="1" t="s">
        <v>113</v>
      </c>
      <c r="F31" t="s">
        <v>115</v>
      </c>
    </row>
    <row r="32" spans="1:6" ht="14.25">
      <c r="A32" s="1">
        <v>2100</v>
      </c>
      <c r="B32" s="1">
        <v>4302</v>
      </c>
      <c r="C32" s="1">
        <v>1</v>
      </c>
      <c r="D32" s="63">
        <v>2000</v>
      </c>
      <c r="E32" s="1" t="s">
        <v>118</v>
      </c>
      <c r="F32" s="1" t="s">
        <v>119</v>
      </c>
    </row>
    <row r="33" spans="1:6" ht="14.25">
      <c r="A33" s="1">
        <v>2200</v>
      </c>
      <c r="B33" s="1">
        <v>4302</v>
      </c>
      <c r="C33" s="1">
        <v>1</v>
      </c>
      <c r="D33" s="63">
        <v>2000</v>
      </c>
      <c r="E33" s="1" t="s">
        <v>118</v>
      </c>
      <c r="F33" s="1" t="s">
        <v>119</v>
      </c>
    </row>
    <row r="34" spans="1:6" ht="14.25">
      <c r="A34" s="1">
        <v>2300</v>
      </c>
      <c r="B34" s="1">
        <v>4302</v>
      </c>
      <c r="C34" s="1">
        <v>1</v>
      </c>
      <c r="D34" s="63">
        <v>2000</v>
      </c>
      <c r="E34" s="1" t="s">
        <v>118</v>
      </c>
      <c r="F34" s="1" t="s">
        <v>119</v>
      </c>
    </row>
    <row r="35" spans="1:6" ht="14.25">
      <c r="A35" s="1">
        <v>2400</v>
      </c>
      <c r="B35" s="1">
        <v>4302</v>
      </c>
      <c r="C35" s="1">
        <v>1</v>
      </c>
      <c r="D35" s="63">
        <v>2000</v>
      </c>
      <c r="E35" s="1" t="s">
        <v>118</v>
      </c>
      <c r="F35" s="1" t="s">
        <v>119</v>
      </c>
    </row>
    <row r="36" spans="1:6" ht="14.25">
      <c r="A36" s="1">
        <v>2500</v>
      </c>
      <c r="B36" s="1">
        <v>4302</v>
      </c>
      <c r="C36" s="1">
        <v>1</v>
      </c>
      <c r="D36" s="63">
        <v>2000</v>
      </c>
      <c r="E36" s="1" t="s">
        <v>118</v>
      </c>
      <c r="F36" s="1" t="s">
        <v>119</v>
      </c>
    </row>
    <row r="37" spans="1:6" ht="14.25">
      <c r="A37" s="1">
        <v>2504</v>
      </c>
      <c r="B37" s="1">
        <v>4302</v>
      </c>
      <c r="C37" s="1">
        <v>1</v>
      </c>
      <c r="D37" s="63">
        <v>2000</v>
      </c>
      <c r="E37" s="1" t="s">
        <v>118</v>
      </c>
      <c r="F37" s="1" t="s">
        <v>119</v>
      </c>
    </row>
    <row r="38" spans="1:6" ht="14.25">
      <c r="A38" s="1">
        <v>2600</v>
      </c>
      <c r="B38" s="1">
        <v>4302</v>
      </c>
      <c r="C38" s="1">
        <v>1</v>
      </c>
      <c r="D38" s="63">
        <v>2000</v>
      </c>
      <c r="E38" s="1" t="s">
        <v>118</v>
      </c>
      <c r="F38" s="1" t="s">
        <v>119</v>
      </c>
    </row>
    <row r="39" spans="1:6" ht="14.25">
      <c r="A39" s="1">
        <v>2602</v>
      </c>
      <c r="B39" s="1">
        <v>4302</v>
      </c>
      <c r="C39" s="1">
        <v>1</v>
      </c>
      <c r="D39" s="63">
        <v>2000</v>
      </c>
      <c r="E39" s="1" t="s">
        <v>118</v>
      </c>
      <c r="F39" s="1" t="s">
        <v>119</v>
      </c>
    </row>
    <row r="40" spans="1:6" ht="14.25">
      <c r="A40" s="1">
        <v>2700</v>
      </c>
      <c r="B40" s="1">
        <v>4302</v>
      </c>
      <c r="C40" s="1">
        <v>1</v>
      </c>
      <c r="D40" s="63">
        <v>2000</v>
      </c>
      <c r="E40" s="1" t="s">
        <v>118</v>
      </c>
      <c r="F40" s="1" t="s">
        <v>119</v>
      </c>
    </row>
    <row r="41" spans="1:6" ht="14.25">
      <c r="A41" s="1">
        <v>2800</v>
      </c>
      <c r="B41" s="1">
        <v>4302</v>
      </c>
      <c r="C41" s="1">
        <v>1</v>
      </c>
      <c r="D41" s="63">
        <v>2000</v>
      </c>
      <c r="E41" s="1" t="s">
        <v>118</v>
      </c>
      <c r="F41" s="1" t="s">
        <v>119</v>
      </c>
    </row>
    <row r="42" spans="1:6" ht="14.25">
      <c r="A42" s="1">
        <v>2900</v>
      </c>
      <c r="B42" s="1">
        <v>4302</v>
      </c>
      <c r="C42" s="1">
        <v>1</v>
      </c>
      <c r="D42" s="63">
        <v>2000</v>
      </c>
      <c r="E42" s="1" t="s">
        <v>118</v>
      </c>
      <c r="F42" s="1" t="s">
        <v>119</v>
      </c>
    </row>
    <row r="43" spans="1:6" ht="14.25">
      <c r="A43" s="1">
        <v>3100</v>
      </c>
      <c r="B43" s="1">
        <v>4303</v>
      </c>
      <c r="C43" s="1">
        <v>1</v>
      </c>
      <c r="D43" s="63">
        <v>3000</v>
      </c>
      <c r="E43" s="1" t="s">
        <v>120</v>
      </c>
      <c r="F43" s="1" t="s">
        <v>121</v>
      </c>
    </row>
    <row r="44" spans="1:6" ht="14.25">
      <c r="A44" s="1">
        <v>3200</v>
      </c>
      <c r="B44" s="1">
        <v>4303</v>
      </c>
      <c r="C44" s="1">
        <v>1</v>
      </c>
      <c r="D44" s="63">
        <v>3000</v>
      </c>
      <c r="E44" s="1" t="s">
        <v>120</v>
      </c>
      <c r="F44" s="1" t="s">
        <v>121</v>
      </c>
    </row>
    <row r="45" spans="1:6" ht="14.25">
      <c r="A45" s="1">
        <v>3300</v>
      </c>
      <c r="B45" s="1">
        <v>4303</v>
      </c>
      <c r="C45" s="1">
        <v>1</v>
      </c>
      <c r="D45" s="63">
        <v>3000</v>
      </c>
      <c r="E45" s="1" t="s">
        <v>120</v>
      </c>
      <c r="F45" s="1" t="s">
        <v>121</v>
      </c>
    </row>
    <row r="46" spans="1:6" ht="14.25">
      <c r="A46" s="1">
        <v>3400</v>
      </c>
      <c r="B46" s="1">
        <v>4303</v>
      </c>
      <c r="C46" s="1">
        <v>1</v>
      </c>
      <c r="D46" s="63">
        <v>3000</v>
      </c>
      <c r="E46" s="1" t="s">
        <v>120</v>
      </c>
      <c r="F46" s="1" t="s">
        <v>121</v>
      </c>
    </row>
    <row r="47" spans="1:6" ht="14.25">
      <c r="A47" s="1">
        <v>3404</v>
      </c>
      <c r="B47" s="1">
        <v>4303</v>
      </c>
      <c r="C47" s="1">
        <v>1</v>
      </c>
      <c r="D47" s="63">
        <v>3000</v>
      </c>
      <c r="E47" s="1" t="s">
        <v>120</v>
      </c>
      <c r="F47" s="1" t="s">
        <v>121</v>
      </c>
    </row>
    <row r="48" spans="1:6" ht="14.25">
      <c r="A48" s="1">
        <v>3411</v>
      </c>
      <c r="B48" s="1">
        <v>4303</v>
      </c>
      <c r="C48" s="1">
        <v>1</v>
      </c>
      <c r="D48" s="63">
        <v>3000</v>
      </c>
      <c r="E48" s="1" t="s">
        <v>120</v>
      </c>
      <c r="F48" s="1" t="s">
        <v>121</v>
      </c>
    </row>
    <row r="49" spans="1:6" ht="14.25">
      <c r="A49" s="1">
        <v>3414</v>
      </c>
      <c r="B49" s="1">
        <v>4303</v>
      </c>
      <c r="C49" s="1">
        <v>1</v>
      </c>
      <c r="D49" s="63">
        <v>3000</v>
      </c>
      <c r="E49" s="1" t="s">
        <v>120</v>
      </c>
      <c r="F49" s="1" t="s">
        <v>121</v>
      </c>
    </row>
    <row r="50" spans="1:6" ht="14.25">
      <c r="A50" s="1">
        <v>3417</v>
      </c>
      <c r="B50" s="1">
        <v>4303</v>
      </c>
      <c r="C50" s="1">
        <v>1</v>
      </c>
      <c r="D50" s="63">
        <v>3000</v>
      </c>
      <c r="E50" s="1" t="s">
        <v>120</v>
      </c>
      <c r="F50" s="1" t="s">
        <v>121</v>
      </c>
    </row>
    <row r="51" spans="1:6" ht="14.25">
      <c r="A51" s="1">
        <v>3418</v>
      </c>
      <c r="B51" s="1">
        <v>4303</v>
      </c>
      <c r="C51" s="1">
        <v>1</v>
      </c>
      <c r="D51" s="63">
        <v>3000</v>
      </c>
      <c r="E51" s="1" t="s">
        <v>120</v>
      </c>
      <c r="F51" s="1" t="s">
        <v>121</v>
      </c>
    </row>
    <row r="52" spans="1:6" ht="14.25">
      <c r="A52" s="1">
        <v>3500</v>
      </c>
      <c r="B52" s="1">
        <v>4303</v>
      </c>
      <c r="C52" s="1">
        <v>1</v>
      </c>
      <c r="D52" s="63">
        <v>3000</v>
      </c>
      <c r="E52" s="1" t="s">
        <v>120</v>
      </c>
      <c r="F52" s="1" t="s">
        <v>121</v>
      </c>
    </row>
    <row r="53" spans="1:6" ht="14.25">
      <c r="A53" s="1">
        <v>3600</v>
      </c>
      <c r="B53" s="1">
        <v>4303</v>
      </c>
      <c r="C53" s="1">
        <v>1</v>
      </c>
      <c r="D53" s="63">
        <v>3000</v>
      </c>
      <c r="E53" s="1" t="s">
        <v>120</v>
      </c>
      <c r="F53" s="1" t="s">
        <v>121</v>
      </c>
    </row>
    <row r="54" spans="1:6" ht="14.25">
      <c r="A54" s="1">
        <v>3700</v>
      </c>
      <c r="B54" s="1">
        <v>4303</v>
      </c>
      <c r="C54" s="1">
        <v>1</v>
      </c>
      <c r="D54" s="63">
        <v>3000</v>
      </c>
      <c r="E54" s="1" t="s">
        <v>120</v>
      </c>
      <c r="F54" s="1" t="s">
        <v>121</v>
      </c>
    </row>
    <row r="55" spans="1:6" ht="14.25">
      <c r="A55" s="1">
        <v>3800</v>
      </c>
      <c r="B55" s="1">
        <v>4303</v>
      </c>
      <c r="C55" s="1">
        <v>1</v>
      </c>
      <c r="D55" s="63">
        <v>3000</v>
      </c>
      <c r="E55" s="1" t="s">
        <v>120</v>
      </c>
      <c r="F55" s="1" t="s">
        <v>121</v>
      </c>
    </row>
    <row r="56" spans="1:6" ht="14.25">
      <c r="A56" s="1">
        <v>3804</v>
      </c>
      <c r="B56" s="1">
        <v>4303</v>
      </c>
      <c r="C56" s="1">
        <v>1</v>
      </c>
      <c r="D56" s="63">
        <v>3000</v>
      </c>
      <c r="E56" s="1" t="s">
        <v>120</v>
      </c>
      <c r="F56" s="1" t="s">
        <v>121</v>
      </c>
    </row>
    <row r="57" spans="1:6" ht="14.25">
      <c r="A57" s="1">
        <v>3808</v>
      </c>
      <c r="B57" s="1">
        <v>4303</v>
      </c>
      <c r="C57" s="1">
        <v>1</v>
      </c>
      <c r="D57" s="63">
        <v>3000</v>
      </c>
      <c r="E57" s="1" t="s">
        <v>120</v>
      </c>
      <c r="F57" s="1" t="s">
        <v>121</v>
      </c>
    </row>
    <row r="58" spans="1:6" ht="14.25">
      <c r="A58" s="1">
        <v>3814</v>
      </c>
      <c r="B58" s="1">
        <v>4303</v>
      </c>
      <c r="C58" s="1">
        <v>1</v>
      </c>
      <c r="D58" s="63">
        <v>3000</v>
      </c>
      <c r="E58" s="1" t="s">
        <v>120</v>
      </c>
      <c r="F58" s="1" t="s">
        <v>121</v>
      </c>
    </row>
    <row r="59" spans="1:6" ht="14.25">
      <c r="A59" s="1">
        <v>3822</v>
      </c>
      <c r="B59" s="1">
        <v>4303</v>
      </c>
      <c r="C59" s="1">
        <v>1</v>
      </c>
      <c r="D59" s="63">
        <v>3000</v>
      </c>
      <c r="E59" s="1" t="s">
        <v>120</v>
      </c>
      <c r="F59" s="1" t="s">
        <v>121</v>
      </c>
    </row>
    <row r="60" spans="1:6" ht="14.25">
      <c r="A60" s="1">
        <v>3900</v>
      </c>
      <c r="B60" s="1">
        <v>4303</v>
      </c>
      <c r="C60" s="1">
        <v>1</v>
      </c>
      <c r="D60" s="63">
        <v>3000</v>
      </c>
      <c r="E60" s="1" t="s">
        <v>120</v>
      </c>
      <c r="F60" s="1" t="s">
        <v>121</v>
      </c>
    </row>
    <row r="61" spans="1:6" ht="14.25">
      <c r="A61" s="1">
        <v>5100</v>
      </c>
      <c r="B61" s="1">
        <v>4304</v>
      </c>
      <c r="C61" s="1">
        <v>2</v>
      </c>
      <c r="D61" s="63">
        <v>5000</v>
      </c>
      <c r="E61" s="1" t="s">
        <v>122</v>
      </c>
      <c r="F61" s="1" t="s">
        <v>123</v>
      </c>
    </row>
    <row r="62" spans="1:6" ht="14.25">
      <c r="A62" s="1">
        <v>5200</v>
      </c>
      <c r="B62" s="1">
        <v>4304</v>
      </c>
      <c r="C62" s="1">
        <v>2</v>
      </c>
      <c r="D62" s="63">
        <v>5000</v>
      </c>
      <c r="E62" s="1" t="s">
        <v>122</v>
      </c>
      <c r="F62" s="1" t="s">
        <v>123</v>
      </c>
    </row>
    <row r="63" spans="1:6" ht="14.25">
      <c r="A63" s="1">
        <v>5300</v>
      </c>
      <c r="B63" s="1">
        <v>4304</v>
      </c>
      <c r="C63" s="1">
        <v>2</v>
      </c>
      <c r="D63" s="63">
        <v>5000</v>
      </c>
      <c r="E63" s="1" t="s">
        <v>122</v>
      </c>
      <c r="F63" s="1" t="s">
        <v>123</v>
      </c>
    </row>
    <row r="64" spans="1:6" ht="14.25">
      <c r="A64" s="1">
        <v>5400</v>
      </c>
      <c r="B64" s="1">
        <v>4304</v>
      </c>
      <c r="C64" s="1">
        <v>2</v>
      </c>
      <c r="D64" s="63">
        <v>5000</v>
      </c>
      <c r="E64" s="1" t="s">
        <v>122</v>
      </c>
      <c r="F64" s="1" t="s">
        <v>123</v>
      </c>
    </row>
    <row r="65" spans="1:6" ht="14.25">
      <c r="A65" s="1">
        <v>5500</v>
      </c>
      <c r="B65" s="1">
        <v>4304</v>
      </c>
      <c r="C65" s="1">
        <v>2</v>
      </c>
      <c r="D65" s="63">
        <v>5000</v>
      </c>
      <c r="E65" s="1" t="s">
        <v>122</v>
      </c>
      <c r="F65" s="1" t="s">
        <v>123</v>
      </c>
    </row>
    <row r="66" spans="1:6" ht="14.25">
      <c r="A66" s="1">
        <v>5600</v>
      </c>
      <c r="B66" s="1">
        <v>4304</v>
      </c>
      <c r="C66" s="1">
        <v>2</v>
      </c>
      <c r="D66" s="63">
        <v>5000</v>
      </c>
      <c r="E66" s="1" t="s">
        <v>122</v>
      </c>
      <c r="F66" s="1" t="s">
        <v>123</v>
      </c>
    </row>
    <row r="67" spans="1:6" ht="14.25">
      <c r="A67" s="1">
        <v>5700</v>
      </c>
      <c r="B67" s="1">
        <v>4304</v>
      </c>
      <c r="C67" s="1">
        <v>2</v>
      </c>
      <c r="D67" s="63">
        <v>5000</v>
      </c>
      <c r="E67" s="1" t="s">
        <v>122</v>
      </c>
      <c r="F67" s="1" t="s">
        <v>123</v>
      </c>
    </row>
    <row r="68" spans="1:6" ht="14.25">
      <c r="A68" s="1">
        <v>5800</v>
      </c>
      <c r="B68" s="1">
        <v>4304</v>
      </c>
      <c r="C68" s="1">
        <v>2</v>
      </c>
      <c r="D68" s="63">
        <v>5000</v>
      </c>
      <c r="E68" s="1" t="s">
        <v>122</v>
      </c>
      <c r="F68" s="1" t="s">
        <v>123</v>
      </c>
    </row>
    <row r="69" spans="1:6" ht="14.25">
      <c r="A69" s="1">
        <v>5900</v>
      </c>
      <c r="B69" s="1">
        <v>4304</v>
      </c>
      <c r="C69" s="1">
        <v>2</v>
      </c>
      <c r="D69" s="63">
        <v>5000</v>
      </c>
      <c r="E69" s="1" t="s">
        <v>122</v>
      </c>
      <c r="F69" s="1" t="s">
        <v>123</v>
      </c>
    </row>
    <row r="70" spans="1:6" ht="14.25">
      <c r="A70" s="1">
        <v>6100</v>
      </c>
      <c r="B70" s="1">
        <v>4306</v>
      </c>
      <c r="C70" s="1">
        <v>3</v>
      </c>
      <c r="D70" s="63">
        <v>6000</v>
      </c>
      <c r="E70" s="1" t="s">
        <v>124</v>
      </c>
      <c r="F70" s="1" t="s">
        <v>125</v>
      </c>
    </row>
    <row r="71" spans="1:6" ht="14.25">
      <c r="A71" s="1">
        <v>6200</v>
      </c>
      <c r="B71" s="1">
        <v>4306</v>
      </c>
      <c r="C71" s="1">
        <v>3</v>
      </c>
      <c r="D71" s="63">
        <v>6000</v>
      </c>
      <c r="E71" s="1" t="s">
        <v>124</v>
      </c>
      <c r="F71" s="1" t="s">
        <v>125</v>
      </c>
    </row>
    <row r="72" spans="1:6" ht="14.25">
      <c r="A72" s="1">
        <v>6300</v>
      </c>
      <c r="B72" s="1">
        <v>4306</v>
      </c>
      <c r="C72" s="1">
        <v>3</v>
      </c>
      <c r="D72" s="63">
        <v>6000</v>
      </c>
      <c r="E72" s="1" t="s">
        <v>124</v>
      </c>
      <c r="F72" s="1" t="s">
        <v>125</v>
      </c>
    </row>
    <row r="73" spans="1:6" ht="14.25">
      <c r="A73" s="1">
        <v>6400</v>
      </c>
      <c r="B73" s="1">
        <v>4306</v>
      </c>
      <c r="C73" s="1">
        <v>3</v>
      </c>
      <c r="D73" s="63">
        <v>6000</v>
      </c>
      <c r="E73" s="1" t="s">
        <v>124</v>
      </c>
      <c r="F73" s="1" t="s">
        <v>125</v>
      </c>
    </row>
    <row r="74" spans="1:6" ht="14.25">
      <c r="A74" s="1">
        <v>6500</v>
      </c>
      <c r="B74" s="1">
        <v>4306</v>
      </c>
      <c r="C74" s="1">
        <v>3</v>
      </c>
      <c r="D74" s="63">
        <v>6000</v>
      </c>
      <c r="E74" s="1" t="s">
        <v>124</v>
      </c>
      <c r="F74" s="1" t="s">
        <v>125</v>
      </c>
    </row>
    <row r="75" spans="1:6" ht="14.25">
      <c r="A75" s="1">
        <v>6600</v>
      </c>
      <c r="B75" s="1">
        <v>4306</v>
      </c>
      <c r="C75" s="1">
        <v>3</v>
      </c>
      <c r="D75" s="63">
        <v>6000</v>
      </c>
      <c r="E75" s="1" t="s">
        <v>124</v>
      </c>
      <c r="F75" s="1" t="s">
        <v>125</v>
      </c>
    </row>
    <row r="76" spans="1:6" ht="14.25">
      <c r="A76" s="1">
        <v>6700</v>
      </c>
      <c r="B76" s="1">
        <v>4306</v>
      </c>
      <c r="C76" s="1">
        <v>3</v>
      </c>
      <c r="D76" s="63">
        <v>6000</v>
      </c>
      <c r="E76" s="1" t="s">
        <v>124</v>
      </c>
      <c r="F76" s="1" t="s">
        <v>125</v>
      </c>
    </row>
    <row r="77" spans="1:6" ht="14.25">
      <c r="A77" s="1">
        <v>6800</v>
      </c>
      <c r="B77" s="1">
        <v>4306</v>
      </c>
      <c r="C77" s="1">
        <v>3</v>
      </c>
      <c r="D77" s="63">
        <v>6000</v>
      </c>
      <c r="E77" s="1" t="s">
        <v>124</v>
      </c>
      <c r="F77" s="1" t="s">
        <v>125</v>
      </c>
    </row>
    <row r="78" spans="1:6" ht="14.25">
      <c r="A78" s="1">
        <v>6900</v>
      </c>
      <c r="B78" s="1">
        <v>4306</v>
      </c>
      <c r="C78" s="1">
        <v>3</v>
      </c>
      <c r="D78" s="63">
        <v>6000</v>
      </c>
      <c r="E78" s="1" t="s">
        <v>124</v>
      </c>
      <c r="F78" s="1" t="s">
        <v>125</v>
      </c>
    </row>
    <row r="79" spans="1:6" ht="14.25">
      <c r="A79" s="1">
        <v>7500</v>
      </c>
      <c r="B79" s="1">
        <v>7000</v>
      </c>
      <c r="C79" s="1">
        <v>1</v>
      </c>
      <c r="D79" s="63">
        <v>7000</v>
      </c>
      <c r="E79" s="1" t="s">
        <v>126</v>
      </c>
      <c r="F79" s="1" t="s">
        <v>127</v>
      </c>
    </row>
    <row r="80" spans="1:6" ht="14.25">
      <c r="A80" s="1">
        <v>7801</v>
      </c>
      <c r="B80" s="1">
        <v>7000</v>
      </c>
      <c r="C80" s="1">
        <v>1</v>
      </c>
      <c r="D80" s="63">
        <v>7000</v>
      </c>
      <c r="E80" s="1" t="s">
        <v>126</v>
      </c>
      <c r="F80" s="1" t="s">
        <v>127</v>
      </c>
    </row>
    <row r="81" spans="1:6" ht="14.25">
      <c r="A81" s="1">
        <v>4107</v>
      </c>
      <c r="B81" s="1">
        <v>4107</v>
      </c>
      <c r="C81" s="1">
        <v>1</v>
      </c>
      <c r="D81" s="63">
        <v>4000</v>
      </c>
      <c r="E81" s="1" t="s">
        <v>128</v>
      </c>
      <c r="F81" s="1" t="s">
        <v>127</v>
      </c>
    </row>
  </sheetData>
  <sheetProtection password="CC39" sheet="1" object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1578"/>
  <sheetViews>
    <sheetView zoomScale="85" zoomScaleNormal="85" zoomScalePageLayoutView="0" workbookViewId="0" topLeftCell="A7">
      <selection activeCell="A6" sqref="A6"/>
    </sheetView>
  </sheetViews>
  <sheetFormatPr defaultColWidth="11.421875" defaultRowHeight="15"/>
  <cols>
    <col min="1" max="1" width="3.00390625" style="0" bestFit="1" customWidth="1"/>
    <col min="2" max="2" width="2.8515625" style="0" bestFit="1" customWidth="1"/>
    <col min="3" max="3" width="3.00390625" style="0" bestFit="1" customWidth="1"/>
    <col min="4" max="4" width="4.00390625" style="0" bestFit="1" customWidth="1"/>
    <col min="5" max="5" width="5.7109375" style="0" bestFit="1" customWidth="1"/>
    <col min="6" max="6" width="50.28125" style="0" customWidth="1"/>
    <col min="7" max="7" width="13.57421875" style="0" customWidth="1"/>
    <col min="8" max="8" width="12.7109375" style="0" bestFit="1" customWidth="1"/>
    <col min="9" max="9" width="13.421875" style="0" customWidth="1"/>
    <col min="10" max="10" width="14.421875" style="0" customWidth="1"/>
    <col min="11" max="11" width="13.7109375" style="0" customWidth="1"/>
    <col min="12" max="12" width="18.57421875" style="0" customWidth="1"/>
    <col min="13" max="13" width="12.7109375" style="0" bestFit="1" customWidth="1"/>
    <col min="14" max="14" width="12.140625" style="0" bestFit="1" customWidth="1"/>
    <col min="15" max="15" width="14.28125" style="0" customWidth="1"/>
  </cols>
  <sheetData>
    <row r="1" spans="1:15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4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.7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8.7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8.75" customHeight="1">
      <c r="A5" s="113" t="s">
        <v>129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6" customHeight="1" thickBot="1"/>
    <row r="7" spans="1:1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33" ht="16.5" customHeight="1">
      <c r="A8" s="114"/>
      <c r="B8" s="114"/>
      <c r="C8" s="114"/>
      <c r="D8" s="8" t="e">
        <f>#REF!</f>
        <v>#REF!</v>
      </c>
      <c r="E8" s="8"/>
      <c r="F8" s="9"/>
      <c r="G8" s="8"/>
      <c r="H8" s="8"/>
      <c r="I8" s="10" t="s">
        <v>40</v>
      </c>
      <c r="J8" s="8" t="s">
        <v>41</v>
      </c>
      <c r="K8" s="8"/>
      <c r="L8" s="11"/>
      <c r="M8" s="8"/>
      <c r="N8" s="8" t="s">
        <v>42</v>
      </c>
      <c r="O8" s="1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7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ht="15" thickBot="1"/>
    <row r="11" spans="1:136" s="15" customFormat="1" ht="13.5" thickBot="1">
      <c r="A11" s="107" t="s">
        <v>5</v>
      </c>
      <c r="B11" s="107" t="s">
        <v>43</v>
      </c>
      <c r="C11" s="107" t="s">
        <v>7</v>
      </c>
      <c r="D11" s="107" t="s">
        <v>9</v>
      </c>
      <c r="E11" s="107" t="s">
        <v>11</v>
      </c>
      <c r="F11" s="107" t="s">
        <v>44</v>
      </c>
      <c r="G11" s="109" t="s">
        <v>45</v>
      </c>
      <c r="H11" s="115" t="s">
        <v>39</v>
      </c>
      <c r="I11" s="115"/>
      <c r="J11" s="115"/>
      <c r="K11" s="115"/>
      <c r="L11" s="115"/>
      <c r="M11" s="38" t="s">
        <v>46</v>
      </c>
      <c r="N11" s="38"/>
      <c r="O11" s="3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</row>
    <row r="12" spans="1:136" ht="37.5" customHeight="1" thickBot="1">
      <c r="A12" s="108"/>
      <c r="B12" s="108"/>
      <c r="C12" s="108"/>
      <c r="D12" s="108"/>
      <c r="E12" s="108"/>
      <c r="F12" s="108"/>
      <c r="G12" s="110"/>
      <c r="H12" s="16" t="s">
        <v>47</v>
      </c>
      <c r="I12" s="17" t="s">
        <v>48</v>
      </c>
      <c r="J12" s="17" t="s">
        <v>49</v>
      </c>
      <c r="K12" s="17" t="s">
        <v>50</v>
      </c>
      <c r="L12" s="17" t="s">
        <v>73</v>
      </c>
      <c r="M12" s="17" t="s">
        <v>47</v>
      </c>
      <c r="N12" s="17" t="s">
        <v>51</v>
      </c>
      <c r="O12" s="17" t="s">
        <v>52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</row>
    <row r="13" spans="1:136" ht="5.25" customHeight="1" thickTop="1">
      <c r="A13" s="39"/>
      <c r="B13" s="39"/>
      <c r="C13" s="39"/>
      <c r="D13" s="39"/>
      <c r="E13" s="39"/>
      <c r="F13" s="39"/>
      <c r="G13" s="43"/>
      <c r="H13" s="18"/>
      <c r="I13" s="18"/>
      <c r="J13" s="18"/>
      <c r="K13" s="18"/>
      <c r="L13" s="18"/>
      <c r="M13" s="18"/>
      <c r="N13" s="18"/>
      <c r="O13" s="1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</row>
    <row r="14" spans="1:136" ht="15">
      <c r="A14" s="4" t="s">
        <v>15</v>
      </c>
      <c r="B14" s="2" t="s">
        <v>16</v>
      </c>
      <c r="C14" s="2" t="s">
        <v>17</v>
      </c>
      <c r="D14" s="2" t="s">
        <v>18</v>
      </c>
      <c r="E14" s="3" t="s">
        <v>19</v>
      </c>
      <c r="F14" s="40" t="s">
        <v>53</v>
      </c>
      <c r="G14" s="44" t="e">
        <f>+H14+M14</f>
        <v>#REF!</v>
      </c>
      <c r="H14" s="20" t="e">
        <f>SUM(I14:L14)</f>
        <v>#REF!</v>
      </c>
      <c r="I14" s="20" t="e">
        <f>I17+I28</f>
        <v>#REF!</v>
      </c>
      <c r="J14" s="20" t="e">
        <f>J17+J28</f>
        <v>#REF!</v>
      </c>
      <c r="K14" s="20" t="e">
        <f>K17+K28</f>
        <v>#REF!</v>
      </c>
      <c r="L14" s="20" t="e">
        <f>L17+L28</f>
        <v>#REF!</v>
      </c>
      <c r="M14" s="20">
        <f>SUM(N14:O14)</f>
        <v>0</v>
      </c>
      <c r="N14" s="20">
        <f>N17+N28</f>
        <v>0</v>
      </c>
      <c r="O14" s="20">
        <f>O17+O28</f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</row>
    <row r="15" spans="1:136" ht="6.75" customHeight="1">
      <c r="A15" s="39"/>
      <c r="B15" s="39"/>
      <c r="C15" s="39"/>
      <c r="D15" s="39"/>
      <c r="E15" s="39"/>
      <c r="F15" s="39"/>
      <c r="G15" s="45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</row>
    <row r="16" spans="1:136" ht="6.75" customHeight="1">
      <c r="A16" s="39"/>
      <c r="B16" s="39"/>
      <c r="C16" s="39"/>
      <c r="D16" s="39"/>
      <c r="E16" s="39"/>
      <c r="F16" s="39"/>
      <c r="G16" s="45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</row>
    <row r="17" spans="1:136" ht="15">
      <c r="A17" s="40" t="s">
        <v>15</v>
      </c>
      <c r="B17" s="39"/>
      <c r="C17" s="39"/>
      <c r="D17" s="39"/>
      <c r="E17" s="39"/>
      <c r="F17" s="40" t="s">
        <v>54</v>
      </c>
      <c r="G17" s="44" t="e">
        <f>+H17+M17</f>
        <v>#REF!</v>
      </c>
      <c r="H17" s="20" t="e">
        <f>SUM(I17:L17)</f>
        <v>#REF!</v>
      </c>
      <c r="I17" s="20" t="e">
        <f aca="true" t="shared" si="0" ref="I17:N17">+I19</f>
        <v>#REF!</v>
      </c>
      <c r="J17" s="20">
        <f t="shared" si="0"/>
        <v>0</v>
      </c>
      <c r="K17" s="20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</row>
    <row r="18" spans="1:136" ht="6.75" customHeight="1">
      <c r="A18" s="39"/>
      <c r="B18" s="39"/>
      <c r="C18" s="39"/>
      <c r="D18" s="39"/>
      <c r="E18" s="39"/>
      <c r="F18" s="39"/>
      <c r="G18" s="45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</row>
    <row r="19" spans="1:136" ht="14.25">
      <c r="A19" s="39"/>
      <c r="B19" s="39" t="s">
        <v>16</v>
      </c>
      <c r="C19" s="39"/>
      <c r="D19" s="39"/>
      <c r="E19" s="39"/>
      <c r="F19" s="39" t="s">
        <v>55</v>
      </c>
      <c r="G19" s="45" t="e">
        <f>+H19+M19</f>
        <v>#REF!</v>
      </c>
      <c r="H19" s="22" t="e">
        <f>SUM(I19:L19)</f>
        <v>#REF!</v>
      </c>
      <c r="I19" s="22" t="e">
        <f>+I21</f>
        <v>#REF!</v>
      </c>
      <c r="J19" s="22">
        <f>+J21</f>
        <v>0</v>
      </c>
      <c r="K19" s="22">
        <f>+K21</f>
        <v>0</v>
      </c>
      <c r="L19" s="22">
        <f>+L21</f>
        <v>0</v>
      </c>
      <c r="M19" s="22">
        <f>SUM(N19:O19)</f>
        <v>0</v>
      </c>
      <c r="N19" s="22">
        <f>+N21</f>
        <v>0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</row>
    <row r="20" spans="1:136" s="15" customFormat="1" ht="6.75" customHeight="1">
      <c r="A20" s="39"/>
      <c r="B20" s="39"/>
      <c r="C20" s="39"/>
      <c r="D20" s="39"/>
      <c r="E20" s="39"/>
      <c r="F20" s="39"/>
      <c r="G20" s="45"/>
      <c r="H20" s="22"/>
      <c r="I20" s="22"/>
      <c r="J20" s="22"/>
      <c r="K20" s="22"/>
      <c r="L20" s="22"/>
      <c r="M20" s="22"/>
      <c r="N20" s="22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</row>
    <row r="21" spans="1:136" ht="14.25">
      <c r="A21" s="39"/>
      <c r="B21" s="39"/>
      <c r="C21" s="39" t="s">
        <v>17</v>
      </c>
      <c r="D21" s="39"/>
      <c r="E21" s="39"/>
      <c r="F21" s="39" t="s">
        <v>56</v>
      </c>
      <c r="G21" s="46" t="e">
        <f>+H21+M21</f>
        <v>#REF!</v>
      </c>
      <c r="H21" s="24" t="e">
        <f>SUM(I21:L21)</f>
        <v>#REF!</v>
      </c>
      <c r="I21" s="24" t="e">
        <f>+I23+I27+I33</f>
        <v>#REF!</v>
      </c>
      <c r="J21" s="24">
        <f>+J23+J27+J33</f>
        <v>0</v>
      </c>
      <c r="K21" s="24">
        <f>+K23+K27+K33</f>
        <v>0</v>
      </c>
      <c r="L21" s="24">
        <f>+L23+L27+L33</f>
        <v>0</v>
      </c>
      <c r="M21" s="24">
        <f>SUM(N21:O21)</f>
        <v>0</v>
      </c>
      <c r="N21" s="24">
        <f>+N23+N27+N33</f>
        <v>0</v>
      </c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</row>
    <row r="22" spans="1:136" ht="6.75" customHeight="1">
      <c r="A22" s="39"/>
      <c r="B22" s="39"/>
      <c r="C22" s="39"/>
      <c r="D22" s="39"/>
      <c r="E22" s="39"/>
      <c r="F22" s="39"/>
      <c r="G22" s="45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</row>
    <row r="23" spans="1:136" ht="14.25">
      <c r="A23" s="39"/>
      <c r="B23" s="39"/>
      <c r="C23" s="39"/>
      <c r="D23" s="39" t="s">
        <v>18</v>
      </c>
      <c r="E23" s="39"/>
      <c r="F23" s="39" t="s">
        <v>57</v>
      </c>
      <c r="G23" s="45" t="e">
        <f>+H23+M23</f>
        <v>#REF!</v>
      </c>
      <c r="H23" s="22" t="e">
        <f>SUM(I23:L23)</f>
        <v>#REF!</v>
      </c>
      <c r="I23" s="22" t="e">
        <f>+I25</f>
        <v>#REF!</v>
      </c>
      <c r="J23" s="22">
        <f>+J25</f>
        <v>0</v>
      </c>
      <c r="K23" s="22">
        <f>+K25</f>
        <v>0</v>
      </c>
      <c r="L23" s="22">
        <f>+L25</f>
        <v>0</v>
      </c>
      <c r="M23" s="22">
        <f>SUM(N23:O23)</f>
        <v>0</v>
      </c>
      <c r="N23" s="22">
        <f>+N25</f>
        <v>0</v>
      </c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</row>
    <row r="24" spans="1:136" s="15" customFormat="1" ht="6.75" customHeight="1">
      <c r="A24" s="39"/>
      <c r="B24" s="39"/>
      <c r="C24" s="39"/>
      <c r="D24" s="39"/>
      <c r="E24" s="39"/>
      <c r="F24" s="39"/>
      <c r="G24" s="45"/>
      <c r="H24" s="22"/>
      <c r="I24" s="22"/>
      <c r="J24" s="22"/>
      <c r="K24" s="22"/>
      <c r="L24" s="22"/>
      <c r="M24" s="22"/>
      <c r="N24" s="22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</row>
    <row r="25" spans="1:136" ht="14.25">
      <c r="A25" s="39"/>
      <c r="B25" s="39"/>
      <c r="C25" s="39"/>
      <c r="D25" s="39"/>
      <c r="E25" s="39" t="s">
        <v>19</v>
      </c>
      <c r="F25" s="39" t="s">
        <v>58</v>
      </c>
      <c r="G25" s="45" t="e">
        <f>+H25+M25</f>
        <v>#REF!</v>
      </c>
      <c r="H25" s="22" t="e">
        <f>SUM(I25:L25)</f>
        <v>#REF!</v>
      </c>
      <c r="I25" s="25" t="e">
        <f>#REF!+#REF!</f>
        <v>#REF!</v>
      </c>
      <c r="J25" s="25"/>
      <c r="K25" s="25"/>
      <c r="L25" s="26"/>
      <c r="M25" s="22">
        <f>SUM(N25:O25)</f>
        <v>0</v>
      </c>
      <c r="N25" s="22">
        <f>+'[2]Rec Fis'!T104+'[2]Rec Prop'!T54</f>
        <v>0</v>
      </c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</row>
    <row r="26" spans="1:136" ht="5.25" customHeight="1">
      <c r="A26" s="39"/>
      <c r="B26" s="39"/>
      <c r="C26" s="39"/>
      <c r="D26" s="39"/>
      <c r="E26" s="39"/>
      <c r="F26" s="39"/>
      <c r="G26" s="45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</row>
    <row r="27" spans="1:136" ht="14.25" customHeight="1">
      <c r="A27" s="4" t="s">
        <v>20</v>
      </c>
      <c r="B27" s="2" t="s">
        <v>21</v>
      </c>
      <c r="C27" s="5" t="s">
        <v>22</v>
      </c>
      <c r="D27" s="2" t="s">
        <v>23</v>
      </c>
      <c r="E27" s="3" t="s">
        <v>24</v>
      </c>
      <c r="F27" s="39"/>
      <c r="G27" s="44"/>
      <c r="H27" s="20"/>
      <c r="I27" s="20"/>
      <c r="J27" s="20"/>
      <c r="K27" s="20"/>
      <c r="L27" s="20"/>
      <c r="M27" s="20"/>
      <c r="N27" s="20"/>
      <c r="O27" s="20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</row>
    <row r="28" spans="1:136" ht="15">
      <c r="A28" s="40" t="s">
        <v>20</v>
      </c>
      <c r="B28" s="39"/>
      <c r="C28" s="39"/>
      <c r="D28" s="39"/>
      <c r="E28" s="39"/>
      <c r="F28" s="40" t="s">
        <v>59</v>
      </c>
      <c r="G28" s="44" t="e">
        <f>+H28+M28</f>
        <v>#REF!</v>
      </c>
      <c r="H28" s="20" t="e">
        <f>SUM(I28:L28)</f>
        <v>#REF!</v>
      </c>
      <c r="I28" s="20" t="e">
        <f>+I30</f>
        <v>#REF!</v>
      </c>
      <c r="J28" s="20" t="e">
        <f>+J30</f>
        <v>#REF!</v>
      </c>
      <c r="K28" s="20" t="e">
        <f>+K30</f>
        <v>#REF!</v>
      </c>
      <c r="L28" s="20" t="e">
        <f>+L30</f>
        <v>#REF!</v>
      </c>
      <c r="M28" s="20">
        <f>+N28+O28</f>
        <v>0</v>
      </c>
      <c r="N28" s="20">
        <f>+N30</f>
        <v>0</v>
      </c>
      <c r="O28" s="22">
        <f>+O30</f>
        <v>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</row>
    <row r="29" spans="1:136" ht="5.25" customHeight="1">
      <c r="A29" s="39"/>
      <c r="B29" s="39"/>
      <c r="C29" s="39"/>
      <c r="D29" s="39"/>
      <c r="E29" s="39"/>
      <c r="F29" s="39"/>
      <c r="G29" s="45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</row>
    <row r="30" spans="1:136" s="15" customFormat="1" ht="14.25">
      <c r="A30" s="39"/>
      <c r="B30" s="39" t="s">
        <v>21</v>
      </c>
      <c r="C30" s="39"/>
      <c r="D30" s="39"/>
      <c r="E30" s="39"/>
      <c r="F30" s="39" t="s">
        <v>60</v>
      </c>
      <c r="G30" s="45" t="e">
        <f>+H30+M30</f>
        <v>#REF!</v>
      </c>
      <c r="H30" s="22" t="e">
        <f>SUM(I30:L30)</f>
        <v>#REF!</v>
      </c>
      <c r="I30" s="22" t="e">
        <f>+I32+I51</f>
        <v>#REF!</v>
      </c>
      <c r="J30" s="22" t="e">
        <f>+J32+J51</f>
        <v>#REF!</v>
      </c>
      <c r="K30" s="22" t="e">
        <f>+K32+K51</f>
        <v>#REF!</v>
      </c>
      <c r="L30" s="22" t="e">
        <f>+L32+L51</f>
        <v>#REF!</v>
      </c>
      <c r="M30" s="22">
        <f>+N30+O30</f>
        <v>0</v>
      </c>
      <c r="N30" s="22">
        <f>+N32</f>
        <v>0</v>
      </c>
      <c r="O30" s="22">
        <f>+O32</f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</row>
    <row r="31" spans="1:136" ht="5.25" customHeight="1">
      <c r="A31" s="39"/>
      <c r="B31" s="39"/>
      <c r="C31" s="39"/>
      <c r="D31" s="39"/>
      <c r="E31" s="39"/>
      <c r="F31" s="39"/>
      <c r="G31" s="45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</row>
    <row r="32" spans="1:136" ht="15">
      <c r="A32" s="39"/>
      <c r="B32" s="39"/>
      <c r="C32" s="40" t="s">
        <v>61</v>
      </c>
      <c r="D32" s="40"/>
      <c r="E32" s="40"/>
      <c r="F32" s="40" t="s">
        <v>62</v>
      </c>
      <c r="G32" s="44" t="e">
        <f>+H32+M32</f>
        <v>#REF!</v>
      </c>
      <c r="H32" s="20" t="e">
        <f>SUM(I32:L32)</f>
        <v>#REF!</v>
      </c>
      <c r="I32" s="20" t="e">
        <f>+I34+I38+I47</f>
        <v>#REF!</v>
      </c>
      <c r="J32" s="20" t="e">
        <f>+J34+J38+J47</f>
        <v>#REF!</v>
      </c>
      <c r="K32" s="20" t="e">
        <f>+K34+K38+K47</f>
        <v>#REF!</v>
      </c>
      <c r="L32" s="20" t="e">
        <f>+L34+L38+L47</f>
        <v>#REF!</v>
      </c>
      <c r="M32" s="20">
        <f>+N32+O32</f>
        <v>0</v>
      </c>
      <c r="N32" s="20">
        <f>+N34+N38+N47</f>
        <v>0</v>
      </c>
      <c r="O32" s="20">
        <f>+O34+O38+O47</f>
        <v>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</row>
    <row r="33" spans="1:136" ht="5.25" customHeight="1">
      <c r="A33" s="39"/>
      <c r="B33" s="39"/>
      <c r="C33" s="39"/>
      <c r="D33" s="39"/>
      <c r="E33" s="39"/>
      <c r="F33" s="39"/>
      <c r="G33" s="44"/>
      <c r="H33" s="20"/>
      <c r="I33" s="20"/>
      <c r="J33" s="20"/>
      <c r="K33" s="20"/>
      <c r="L33" s="20"/>
      <c r="M33" s="20"/>
      <c r="N33" s="20"/>
      <c r="O33" s="2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</row>
    <row r="34" spans="1:136" ht="14.25">
      <c r="A34" s="39"/>
      <c r="B34" s="39"/>
      <c r="C34" s="39"/>
      <c r="D34" s="42" t="s">
        <v>23</v>
      </c>
      <c r="E34" s="42"/>
      <c r="F34" s="42" t="s">
        <v>63</v>
      </c>
      <c r="G34" s="46" t="e">
        <f>+H34+M34</f>
        <v>#REF!</v>
      </c>
      <c r="H34" s="24" t="e">
        <f>SUM(I34:L34)</f>
        <v>#REF!</v>
      </c>
      <c r="I34" s="24" t="e">
        <f>+I36</f>
        <v>#REF!</v>
      </c>
      <c r="J34" s="24">
        <f>+J36</f>
        <v>0</v>
      </c>
      <c r="K34" s="24">
        <f>+K36</f>
        <v>0</v>
      </c>
      <c r="L34" s="24">
        <f>+L36</f>
        <v>0</v>
      </c>
      <c r="M34" s="27">
        <f>+N34+O34</f>
        <v>0</v>
      </c>
      <c r="N34" s="27">
        <f>+N36</f>
        <v>0</v>
      </c>
      <c r="O34" s="27">
        <f>+O36</f>
        <v>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</row>
    <row r="35" spans="1:136" ht="5.25" customHeight="1">
      <c r="A35" s="39"/>
      <c r="B35" s="39"/>
      <c r="C35" s="39"/>
      <c r="D35" s="39"/>
      <c r="E35" s="39"/>
      <c r="F35" s="39"/>
      <c r="G35" s="45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</row>
    <row r="36" spans="1:136" ht="14.25">
      <c r="A36" s="39"/>
      <c r="B36" s="39"/>
      <c r="C36" s="39"/>
      <c r="D36" s="39"/>
      <c r="E36" s="39" t="s">
        <v>24</v>
      </c>
      <c r="F36" s="39" t="s">
        <v>64</v>
      </c>
      <c r="G36" s="45" t="e">
        <f>+H36+M36</f>
        <v>#REF!</v>
      </c>
      <c r="H36" s="22" t="e">
        <f>SUM(I36:L36)</f>
        <v>#REF!</v>
      </c>
      <c r="I36" s="25" t="e">
        <f>#REF!+#REF!</f>
        <v>#REF!</v>
      </c>
      <c r="J36" s="25"/>
      <c r="K36" s="25"/>
      <c r="L36" s="26"/>
      <c r="M36" s="22">
        <f>SUM(N36:O36)</f>
        <v>0</v>
      </c>
      <c r="N36" s="22">
        <f>+'[2]Rec Fis'!T105+'[2]Rec Prop'!T55</f>
        <v>0</v>
      </c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</row>
    <row r="37" spans="1:136" ht="16.5" customHeight="1">
      <c r="A37" s="4" t="s">
        <v>20</v>
      </c>
      <c r="B37" s="2" t="s">
        <v>21</v>
      </c>
      <c r="C37" s="5" t="s">
        <v>22</v>
      </c>
      <c r="D37" s="5" t="s">
        <v>25</v>
      </c>
      <c r="E37" s="3" t="s">
        <v>26</v>
      </c>
      <c r="F37" s="39"/>
      <c r="G37" s="45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</row>
    <row r="38" spans="1:136" ht="15">
      <c r="A38" s="39"/>
      <c r="B38" s="39"/>
      <c r="C38" s="39"/>
      <c r="D38" s="49" t="s">
        <v>65</v>
      </c>
      <c r="E38" s="40"/>
      <c r="F38" s="40" t="s">
        <v>66</v>
      </c>
      <c r="G38" s="44" t="e">
        <f>+H38+M38</f>
        <v>#REF!</v>
      </c>
      <c r="H38" s="20" t="e">
        <f>SUM(I38:L38)</f>
        <v>#REF!</v>
      </c>
      <c r="I38" s="20" t="e">
        <f aca="true" t="shared" si="1" ref="I38:O38">+I41+I45</f>
        <v>#REF!</v>
      </c>
      <c r="J38" s="20" t="e">
        <f t="shared" si="1"/>
        <v>#REF!</v>
      </c>
      <c r="K38" s="20" t="e">
        <f t="shared" si="1"/>
        <v>#REF!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</row>
    <row r="39" spans="1:136" ht="15">
      <c r="A39" s="39"/>
      <c r="B39" s="39"/>
      <c r="C39" s="39"/>
      <c r="D39" s="40"/>
      <c r="E39" s="40"/>
      <c r="F39" s="40" t="s">
        <v>67</v>
      </c>
      <c r="G39" s="45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</row>
    <row r="40" spans="1:136" s="15" customFormat="1" ht="5.25" customHeight="1">
      <c r="A40" s="39"/>
      <c r="B40" s="39"/>
      <c r="C40" s="39"/>
      <c r="D40" s="39"/>
      <c r="E40" s="39"/>
      <c r="F40" s="39"/>
      <c r="G40" s="45"/>
      <c r="H40" s="22"/>
      <c r="I40" s="22"/>
      <c r="J40" s="22"/>
      <c r="K40" s="22"/>
      <c r="L40" s="22"/>
      <c r="M40" s="22"/>
      <c r="N40" s="22"/>
      <c r="O40" s="2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</row>
    <row r="41" spans="1:136" s="15" customFormat="1" ht="14.25">
      <c r="A41" s="39"/>
      <c r="B41" s="39"/>
      <c r="C41" s="39"/>
      <c r="D41" s="39"/>
      <c r="E41" s="39" t="s">
        <v>26</v>
      </c>
      <c r="F41" s="39" t="s">
        <v>68</v>
      </c>
      <c r="G41" s="45" t="e">
        <f>+H41+M41</f>
        <v>#REF!</v>
      </c>
      <c r="H41" s="22" t="e">
        <f>SUM(I41:L41)</f>
        <v>#REF!</v>
      </c>
      <c r="I41" s="25" t="e">
        <f>#REF!+#REF!</f>
        <v>#REF!</v>
      </c>
      <c r="J41" s="25" t="e">
        <f>#REF!+#REF!</f>
        <v>#REF!</v>
      </c>
      <c r="K41" s="25" t="e">
        <f>#REF!+#REF!</f>
        <v>#REF!</v>
      </c>
      <c r="L41" s="26"/>
      <c r="M41" s="22">
        <f>SUM(N41:O41)</f>
        <v>0</v>
      </c>
      <c r="N41" s="28"/>
      <c r="O41" s="2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</row>
    <row r="42" spans="1:136" ht="15.75" customHeight="1">
      <c r="A42" s="39" t="s">
        <v>20</v>
      </c>
      <c r="B42" s="39" t="s">
        <v>21</v>
      </c>
      <c r="C42" s="39" t="s">
        <v>22</v>
      </c>
      <c r="D42" s="39" t="s">
        <v>25</v>
      </c>
      <c r="E42" s="39" t="s">
        <v>27</v>
      </c>
      <c r="F42" s="39"/>
      <c r="G42" s="45"/>
      <c r="H42" s="22"/>
      <c r="I42" s="22"/>
      <c r="J42" s="22"/>
      <c r="K42" s="22"/>
      <c r="L42" s="22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</row>
    <row r="43" spans="1:136" ht="15.75" customHeight="1">
      <c r="A43" s="39"/>
      <c r="B43" s="39"/>
      <c r="C43" s="39"/>
      <c r="D43" s="50" t="s">
        <v>25</v>
      </c>
      <c r="E43" s="39"/>
      <c r="F43" s="39"/>
      <c r="G43" s="45"/>
      <c r="H43" s="22"/>
      <c r="I43" s="22"/>
      <c r="J43" s="22"/>
      <c r="K43" s="22"/>
      <c r="L43" s="22"/>
      <c r="M43" s="22"/>
      <c r="N43" s="22"/>
      <c r="O43" s="22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</row>
    <row r="44" spans="1:136" ht="6.75" customHeight="1">
      <c r="A44" s="39"/>
      <c r="B44" s="39"/>
      <c r="C44" s="39"/>
      <c r="D44" s="39"/>
      <c r="E44" s="39"/>
      <c r="F44" s="39"/>
      <c r="G44" s="45"/>
      <c r="H44" s="22"/>
      <c r="I44" s="22"/>
      <c r="J44" s="22"/>
      <c r="K44" s="22"/>
      <c r="L44" s="22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</row>
    <row r="45" spans="1:136" ht="14.25">
      <c r="A45" s="39"/>
      <c r="B45" s="39"/>
      <c r="C45" s="39"/>
      <c r="D45" s="39"/>
      <c r="E45" s="39" t="s">
        <v>27</v>
      </c>
      <c r="F45" s="39" t="s">
        <v>69</v>
      </c>
      <c r="G45" s="46">
        <f>+H45+M45</f>
        <v>0</v>
      </c>
      <c r="H45" s="24">
        <f>SUM(I45:L45)</f>
        <v>0</v>
      </c>
      <c r="I45" s="29"/>
      <c r="J45" s="29"/>
      <c r="K45" s="29"/>
      <c r="L45" s="29"/>
      <c r="M45" s="22">
        <f>SUM(N45:O45)</f>
        <v>0</v>
      </c>
      <c r="N45" s="30"/>
      <c r="O45" s="2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</row>
    <row r="46" spans="1:136" ht="14.25" customHeight="1">
      <c r="A46" s="4" t="s">
        <v>20</v>
      </c>
      <c r="B46" s="2" t="s">
        <v>21</v>
      </c>
      <c r="C46" s="5" t="s">
        <v>22</v>
      </c>
      <c r="D46" s="2" t="s">
        <v>28</v>
      </c>
      <c r="E46" s="3" t="s">
        <v>29</v>
      </c>
      <c r="F46" s="39"/>
      <c r="G46" s="44"/>
      <c r="H46" s="20"/>
      <c r="I46" s="20"/>
      <c r="J46" s="20"/>
      <c r="K46" s="20"/>
      <c r="L46" s="20"/>
      <c r="M46" s="20"/>
      <c r="N46" s="20"/>
      <c r="O46" s="20"/>
      <c r="P46" s="24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</row>
    <row r="47" spans="1:136" ht="15">
      <c r="A47" s="39"/>
      <c r="B47" s="39"/>
      <c r="C47" s="39"/>
      <c r="D47" s="40" t="s">
        <v>28</v>
      </c>
      <c r="E47" s="40"/>
      <c r="F47" s="40" t="s">
        <v>70</v>
      </c>
      <c r="G47" s="44" t="e">
        <f>+H47+M47</f>
        <v>#REF!</v>
      </c>
      <c r="H47" s="20" t="e">
        <f>SUM(I47:L47)</f>
        <v>#REF!</v>
      </c>
      <c r="I47" s="27">
        <f>+I49</f>
        <v>0</v>
      </c>
      <c r="J47" s="27">
        <f>+J49</f>
        <v>0</v>
      </c>
      <c r="K47" s="27">
        <f>+K49</f>
        <v>0</v>
      </c>
      <c r="L47" s="27" t="e">
        <f>+L49</f>
        <v>#REF!</v>
      </c>
      <c r="M47" s="27">
        <f>+N47+O47</f>
        <v>0</v>
      </c>
      <c r="N47" s="27">
        <f>+N49</f>
        <v>0</v>
      </c>
      <c r="O47" s="27">
        <f>+O49</f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</row>
    <row r="48" spans="1:136" ht="5.25" customHeight="1">
      <c r="A48" s="39"/>
      <c r="B48" s="39"/>
      <c r="C48" s="39"/>
      <c r="D48" s="39"/>
      <c r="E48" s="39"/>
      <c r="F48" s="39"/>
      <c r="G48" s="45"/>
      <c r="H48" s="22"/>
      <c r="I48" s="22"/>
      <c r="J48" s="22"/>
      <c r="K48" s="22"/>
      <c r="L48" s="22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</row>
    <row r="49" spans="1:136" ht="14.25">
      <c r="A49" s="39"/>
      <c r="B49" s="39"/>
      <c r="C49" s="39"/>
      <c r="D49" s="39"/>
      <c r="E49" s="39" t="s">
        <v>29</v>
      </c>
      <c r="F49" s="39" t="s">
        <v>71</v>
      </c>
      <c r="G49" s="46" t="e">
        <f>+H49+M49</f>
        <v>#REF!</v>
      </c>
      <c r="H49" s="24" t="e">
        <f>SUM(I49:L49)</f>
        <v>#REF!</v>
      </c>
      <c r="I49" s="31"/>
      <c r="J49" s="31"/>
      <c r="K49" s="31"/>
      <c r="L49" s="30" t="e">
        <f>#REF!+#REF!</f>
        <v>#REF!</v>
      </c>
      <c r="M49" s="24">
        <f>+N49+O49</f>
        <v>0</v>
      </c>
      <c r="N49" s="29"/>
      <c r="O49" s="2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</row>
    <row r="50" spans="1:136" ht="5.25" customHeight="1">
      <c r="A50" s="39"/>
      <c r="B50" s="39"/>
      <c r="C50" s="39"/>
      <c r="D50" s="39"/>
      <c r="E50" s="39"/>
      <c r="F50" s="39"/>
      <c r="G50" s="45"/>
      <c r="H50" s="22"/>
      <c r="I50" s="22"/>
      <c r="J50" s="22"/>
      <c r="K50" s="22"/>
      <c r="L50" s="22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</row>
    <row r="51" spans="1:136" ht="15" hidden="1">
      <c r="A51" s="39"/>
      <c r="B51" s="39"/>
      <c r="C51" s="40"/>
      <c r="D51" s="40"/>
      <c r="E51" s="40"/>
      <c r="F51" s="40"/>
      <c r="G51" s="47">
        <f>+H51+M51</f>
        <v>0</v>
      </c>
      <c r="H51" s="27">
        <f>SUM(I51:L51)</f>
        <v>0</v>
      </c>
      <c r="I51" s="20">
        <f>+I53</f>
        <v>0</v>
      </c>
      <c r="J51" s="20">
        <f>+J53</f>
        <v>0</v>
      </c>
      <c r="K51" s="20">
        <f>+K53</f>
        <v>0</v>
      </c>
      <c r="L51" s="20">
        <f>+L53</f>
        <v>0</v>
      </c>
      <c r="M51" s="27">
        <f>+N51+O51</f>
        <v>0</v>
      </c>
      <c r="N51" s="20">
        <f>+N53</f>
        <v>0</v>
      </c>
      <c r="O51" s="20">
        <f>+O53</f>
        <v>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</row>
    <row r="52" spans="1:136" ht="5.25" customHeight="1" hidden="1">
      <c r="A52" s="39"/>
      <c r="B52" s="39"/>
      <c r="C52" s="39"/>
      <c r="D52" s="39"/>
      <c r="E52" s="39"/>
      <c r="F52" s="39"/>
      <c r="G52" s="45"/>
      <c r="H52" s="22"/>
      <c r="I52" s="22"/>
      <c r="J52" s="22"/>
      <c r="K52" s="22"/>
      <c r="L52" s="22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</row>
    <row r="53" spans="1:136" ht="14.25" hidden="1">
      <c r="A53" s="39"/>
      <c r="B53" s="39"/>
      <c r="C53" s="39"/>
      <c r="D53" s="39"/>
      <c r="E53" s="39"/>
      <c r="F53" s="39"/>
      <c r="G53" s="46">
        <f>+H53+M53</f>
        <v>0</v>
      </c>
      <c r="H53" s="24">
        <f>+I53+J53+K53+L53</f>
        <v>0</v>
      </c>
      <c r="I53" s="24">
        <f>+I55</f>
        <v>0</v>
      </c>
      <c r="J53" s="24">
        <f>+J55</f>
        <v>0</v>
      </c>
      <c r="K53" s="24">
        <f>+K55</f>
        <v>0</v>
      </c>
      <c r="L53" s="24">
        <f>+L55</f>
        <v>0</v>
      </c>
      <c r="M53" s="24">
        <f>+N53+O53</f>
        <v>0</v>
      </c>
      <c r="N53" s="24">
        <f>+N55</f>
        <v>0</v>
      </c>
      <c r="O53" s="24">
        <f>+O55</f>
        <v>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</row>
    <row r="54" spans="1:136" ht="5.25" customHeight="1" hidden="1">
      <c r="A54" s="39"/>
      <c r="B54" s="39"/>
      <c r="C54" s="39"/>
      <c r="D54" s="39"/>
      <c r="E54" s="39"/>
      <c r="F54" s="39"/>
      <c r="G54" s="45"/>
      <c r="H54" s="22"/>
      <c r="I54" s="22"/>
      <c r="J54" s="22"/>
      <c r="K54" s="22"/>
      <c r="L54" s="22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</row>
    <row r="55" spans="1:136" ht="14.25" hidden="1">
      <c r="A55" s="39"/>
      <c r="B55" s="39"/>
      <c r="C55" s="39"/>
      <c r="D55" s="39"/>
      <c r="E55" s="39"/>
      <c r="F55" s="39"/>
      <c r="G55" s="46">
        <f>+H55+M55</f>
        <v>0</v>
      </c>
      <c r="H55" s="24">
        <f>SUM(I55:L55)</f>
        <v>0</v>
      </c>
      <c r="I55" s="30"/>
      <c r="J55" s="30"/>
      <c r="K55" s="30"/>
      <c r="L55" s="31"/>
      <c r="M55" s="24">
        <f>+N55+O55</f>
        <v>0</v>
      </c>
      <c r="N55" s="31"/>
      <c r="O55" s="2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</row>
    <row r="56" spans="1:136" ht="5.25" customHeight="1" hidden="1">
      <c r="A56" s="39"/>
      <c r="B56" s="39"/>
      <c r="C56" s="39"/>
      <c r="D56" s="39"/>
      <c r="E56" s="39"/>
      <c r="F56" s="39"/>
      <c r="G56" s="45"/>
      <c r="H56" s="22"/>
      <c r="I56" s="22"/>
      <c r="J56" s="22"/>
      <c r="K56" s="22"/>
      <c r="L56" s="22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</row>
    <row r="57" spans="1:136" ht="14.25" hidden="1">
      <c r="A57" s="39"/>
      <c r="B57" s="39"/>
      <c r="C57" s="39"/>
      <c r="D57" s="39"/>
      <c r="E57" s="39"/>
      <c r="F57" s="39"/>
      <c r="G57" s="45"/>
      <c r="H57" s="22"/>
      <c r="I57" s="22"/>
      <c r="J57" s="22"/>
      <c r="K57" s="22"/>
      <c r="L57" s="22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</row>
    <row r="58" spans="1:136" ht="14.25" hidden="1">
      <c r="A58" s="39"/>
      <c r="B58" s="39"/>
      <c r="C58" s="39"/>
      <c r="D58" s="39"/>
      <c r="E58" s="39"/>
      <c r="F58" s="39"/>
      <c r="G58" s="45"/>
      <c r="H58" s="22"/>
      <c r="I58" s="22"/>
      <c r="J58" s="22"/>
      <c r="K58" s="22"/>
      <c r="L58" s="22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</row>
    <row r="59" spans="1:136" ht="14.25">
      <c r="A59" s="39"/>
      <c r="B59" s="39"/>
      <c r="C59" s="39"/>
      <c r="D59" s="39"/>
      <c r="E59" s="39"/>
      <c r="F59" s="39"/>
      <c r="G59" s="45"/>
      <c r="H59" s="22"/>
      <c r="I59" s="22"/>
      <c r="J59" s="22"/>
      <c r="K59" s="22"/>
      <c r="L59" s="22"/>
      <c r="M59" s="22"/>
      <c r="N59" s="22"/>
      <c r="O59" s="2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</row>
    <row r="60" spans="1:136" ht="14.25">
      <c r="A60" s="39"/>
      <c r="B60" s="39"/>
      <c r="C60" s="39"/>
      <c r="D60" s="39"/>
      <c r="E60" s="39"/>
      <c r="F60" s="39" t="s">
        <v>72</v>
      </c>
      <c r="G60" s="44" t="e">
        <f>G14</f>
        <v>#REF!</v>
      </c>
      <c r="H60" s="22"/>
      <c r="I60" s="22"/>
      <c r="J60" s="22"/>
      <c r="K60" s="22"/>
      <c r="L60" s="22"/>
      <c r="M60" s="22"/>
      <c r="N60" s="22"/>
      <c r="O60" s="22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</row>
    <row r="61" spans="1:15" ht="14.25">
      <c r="A61" s="39"/>
      <c r="B61" s="39"/>
      <c r="C61" s="39"/>
      <c r="D61" s="39"/>
      <c r="E61" s="39"/>
      <c r="F61" s="39"/>
      <c r="G61" s="45"/>
      <c r="H61" s="22"/>
      <c r="I61" s="22"/>
      <c r="J61" s="22"/>
      <c r="K61" s="22"/>
      <c r="L61" s="22"/>
      <c r="M61" s="22"/>
      <c r="N61" s="22"/>
      <c r="O61" s="22"/>
    </row>
    <row r="62" spans="1:15" ht="15" thickBot="1">
      <c r="A62" s="41"/>
      <c r="B62" s="41"/>
      <c r="C62" s="41"/>
      <c r="D62" s="41"/>
      <c r="E62" s="41"/>
      <c r="F62" s="41"/>
      <c r="G62" s="48"/>
      <c r="H62" s="32"/>
      <c r="I62" s="32"/>
      <c r="J62" s="32"/>
      <c r="K62" s="32"/>
      <c r="L62" s="32"/>
      <c r="M62" s="32"/>
      <c r="N62" s="32"/>
      <c r="O62" s="32"/>
    </row>
    <row r="63" spans="1:15" ht="15" thickBot="1">
      <c r="A63" s="33"/>
      <c r="B63" s="34"/>
      <c r="C63" s="34"/>
      <c r="D63" s="34"/>
      <c r="E63" s="34"/>
      <c r="F63" s="35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4.25">
      <c r="A64" s="34"/>
      <c r="B64" s="34"/>
      <c r="C64" s="34"/>
      <c r="D64" s="34"/>
      <c r="E64" s="34"/>
      <c r="F64" s="35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4.25">
      <c r="A65" s="34"/>
      <c r="B65" s="34"/>
      <c r="C65" s="34"/>
      <c r="D65" s="34"/>
      <c r="E65" s="34"/>
      <c r="F65" s="35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4.25">
      <c r="A66" s="34"/>
      <c r="B66" s="34"/>
      <c r="C66" s="34"/>
      <c r="D66" s="34"/>
      <c r="E66" s="34"/>
      <c r="F66" s="35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4.25">
      <c r="A67" s="34"/>
      <c r="B67" s="34"/>
      <c r="C67" s="34"/>
      <c r="D67" s="34"/>
      <c r="E67" s="34"/>
      <c r="F67" s="35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4.25">
      <c r="A68" s="34"/>
      <c r="B68" s="34"/>
      <c r="C68" s="34"/>
      <c r="D68" s="34"/>
      <c r="E68" s="34"/>
      <c r="F68" s="35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4.25">
      <c r="A69" s="34"/>
      <c r="B69" s="34"/>
      <c r="C69" s="34"/>
      <c r="D69" s="34"/>
      <c r="E69" s="34"/>
      <c r="F69" s="35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4.25">
      <c r="A70" s="34"/>
      <c r="B70" s="34"/>
      <c r="C70" s="34"/>
      <c r="D70" s="34"/>
      <c r="E70" s="34"/>
      <c r="F70" s="35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4.25">
      <c r="A71" s="34"/>
      <c r="B71" s="34"/>
      <c r="C71" s="34"/>
      <c r="D71" s="34"/>
      <c r="E71" s="34"/>
      <c r="F71" s="35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4.25">
      <c r="A72" s="34"/>
      <c r="B72" s="34"/>
      <c r="C72" s="34"/>
      <c r="D72" s="34"/>
      <c r="E72" s="34"/>
      <c r="F72" s="35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4.25">
      <c r="A73" s="34"/>
      <c r="B73" s="34"/>
      <c r="C73" s="34"/>
      <c r="D73" s="34"/>
      <c r="E73" s="34"/>
      <c r="F73" s="35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4.25">
      <c r="A74" s="34"/>
      <c r="B74" s="34"/>
      <c r="C74" s="34"/>
      <c r="D74" s="34"/>
      <c r="E74" s="34"/>
      <c r="F74" s="35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4.25">
      <c r="A75" s="34"/>
      <c r="B75" s="34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4.25">
      <c r="A76" s="34"/>
      <c r="B76" s="34"/>
      <c r="C76" s="34"/>
      <c r="D76" s="34"/>
      <c r="E76" s="34"/>
      <c r="F76" s="35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4.25">
      <c r="A77" s="34"/>
      <c r="B77" s="34"/>
      <c r="C77" s="34"/>
      <c r="D77" s="34"/>
      <c r="E77" s="34"/>
      <c r="F77" s="35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4.25">
      <c r="A78" s="34"/>
      <c r="B78" s="34"/>
      <c r="C78" s="34"/>
      <c r="D78" s="34"/>
      <c r="E78" s="34"/>
      <c r="F78" s="35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4.25">
      <c r="A79" s="34"/>
      <c r="B79" s="34"/>
      <c r="C79" s="34"/>
      <c r="D79" s="34"/>
      <c r="E79" s="34"/>
      <c r="F79" s="35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4.25">
      <c r="A80" s="34"/>
      <c r="B80" s="34"/>
      <c r="C80" s="34"/>
      <c r="D80" s="34"/>
      <c r="E80" s="34"/>
      <c r="F80" s="35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4.25">
      <c r="A81" s="34"/>
      <c r="B81" s="34"/>
      <c r="C81" s="34"/>
      <c r="D81" s="34"/>
      <c r="E81" s="34"/>
      <c r="F81" s="35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4.25">
      <c r="A82" s="34"/>
      <c r="B82" s="34"/>
      <c r="C82" s="34"/>
      <c r="D82" s="34"/>
      <c r="E82" s="34"/>
      <c r="F82" s="35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4.25">
      <c r="A83" s="34"/>
      <c r="B83" s="34"/>
      <c r="C83" s="34"/>
      <c r="D83" s="34"/>
      <c r="E83" s="34"/>
      <c r="F83" s="35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4.25">
      <c r="A84" s="34"/>
      <c r="B84" s="34"/>
      <c r="C84" s="34"/>
      <c r="D84" s="34"/>
      <c r="E84" s="34"/>
      <c r="F84" s="35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4.25">
      <c r="A85" s="34"/>
      <c r="B85" s="34"/>
      <c r="C85" s="34"/>
      <c r="D85" s="34"/>
      <c r="E85" s="34"/>
      <c r="F85" s="35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4.25">
      <c r="A86" s="34"/>
      <c r="B86" s="34"/>
      <c r="C86" s="34"/>
      <c r="D86" s="34"/>
      <c r="E86" s="34"/>
      <c r="F86" s="35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4.25">
      <c r="A87" s="34"/>
      <c r="B87" s="34"/>
      <c r="C87" s="34"/>
      <c r="D87" s="34"/>
      <c r="E87" s="34"/>
      <c r="F87" s="35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4.25">
      <c r="A88" s="34"/>
      <c r="B88" s="34"/>
      <c r="C88" s="34"/>
      <c r="D88" s="34"/>
      <c r="E88" s="34"/>
      <c r="F88" s="35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4.25">
      <c r="A89" s="34"/>
      <c r="B89" s="34"/>
      <c r="C89" s="34"/>
      <c r="D89" s="34"/>
      <c r="E89" s="34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4.25">
      <c r="A90" s="34"/>
      <c r="B90" s="34"/>
      <c r="C90" s="34"/>
      <c r="D90" s="34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4.25">
      <c r="A91" s="34"/>
      <c r="B91" s="34"/>
      <c r="C91" s="34"/>
      <c r="D91" s="34"/>
      <c r="E91" s="34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4.25">
      <c r="A92" s="34"/>
      <c r="B92" s="34"/>
      <c r="C92" s="34"/>
      <c r="D92" s="34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4.25">
      <c r="A93" s="34"/>
      <c r="B93" s="34"/>
      <c r="C93" s="34"/>
      <c r="D93" s="34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4.25">
      <c r="A94" s="34"/>
      <c r="B94" s="34"/>
      <c r="C94" s="34"/>
      <c r="D94" s="34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4.25">
      <c r="A95" s="34"/>
      <c r="B95" s="34"/>
      <c r="C95" s="34"/>
      <c r="D95" s="34"/>
      <c r="E95" s="34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4.25">
      <c r="A96" s="34"/>
      <c r="B96" s="34"/>
      <c r="C96" s="34"/>
      <c r="D96" s="34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4.25">
      <c r="A97" s="34"/>
      <c r="B97" s="34"/>
      <c r="C97" s="34"/>
      <c r="D97" s="34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4.25">
      <c r="A98" s="34"/>
      <c r="B98" s="34"/>
      <c r="C98" s="34"/>
      <c r="D98" s="34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4.25">
      <c r="A99" s="34"/>
      <c r="B99" s="34"/>
      <c r="C99" s="34"/>
      <c r="D99" s="34"/>
      <c r="E99" s="34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4.25">
      <c r="A100" s="34"/>
      <c r="B100" s="34"/>
      <c r="C100" s="34"/>
      <c r="D100" s="34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4.25">
      <c r="A101" s="34"/>
      <c r="B101" s="34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4.25">
      <c r="A102" s="34"/>
      <c r="B102" s="34"/>
      <c r="C102" s="34"/>
      <c r="D102" s="34"/>
      <c r="E102" s="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4.25">
      <c r="A103" s="34"/>
      <c r="B103" s="34"/>
      <c r="C103" s="34"/>
      <c r="D103" s="34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4.25">
      <c r="A104" s="34"/>
      <c r="B104" s="34"/>
      <c r="C104" s="34"/>
      <c r="D104" s="34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4.25">
      <c r="A105" s="34"/>
      <c r="B105" s="34"/>
      <c r="C105" s="34"/>
      <c r="D105" s="34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4.25">
      <c r="A106" s="34"/>
      <c r="B106" s="34"/>
      <c r="C106" s="34"/>
      <c r="D106" s="34"/>
      <c r="E106" s="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4.25">
      <c r="A107" s="34"/>
      <c r="B107" s="34"/>
      <c r="C107" s="34"/>
      <c r="D107" s="34"/>
      <c r="E107" s="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4.25">
      <c r="A108" s="34"/>
      <c r="B108" s="34"/>
      <c r="C108" s="34"/>
      <c r="D108" s="34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4.25">
      <c r="A109" s="34"/>
      <c r="B109" s="34"/>
      <c r="C109" s="34"/>
      <c r="D109" s="34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4.25">
      <c r="A110" s="34"/>
      <c r="B110" s="34"/>
      <c r="C110" s="34"/>
      <c r="D110" s="34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4.25">
      <c r="A111" s="34"/>
      <c r="B111" s="34"/>
      <c r="C111" s="34"/>
      <c r="D111" s="34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4.25">
      <c r="A112" s="34"/>
      <c r="B112" s="34"/>
      <c r="C112" s="34"/>
      <c r="D112" s="34"/>
      <c r="E112" s="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4.25">
      <c r="A113" s="34"/>
      <c r="B113" s="34"/>
      <c r="C113" s="34"/>
      <c r="D113" s="34"/>
      <c r="E113" s="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4.25">
      <c r="A114" s="34"/>
      <c r="B114" s="34"/>
      <c r="C114" s="34"/>
      <c r="D114" s="34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4.25">
      <c r="A115" s="34"/>
      <c r="B115" s="34"/>
      <c r="C115" s="34"/>
      <c r="D115" s="34"/>
      <c r="E115" s="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4.25">
      <c r="A116" s="34"/>
      <c r="B116" s="34"/>
      <c r="C116" s="34"/>
      <c r="D116" s="34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4.25">
      <c r="A117" s="34"/>
      <c r="B117" s="34"/>
      <c r="C117" s="34"/>
      <c r="D117" s="34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4.25">
      <c r="A118" s="34"/>
      <c r="B118" s="34"/>
      <c r="C118" s="34"/>
      <c r="D118" s="34"/>
      <c r="E118" s="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4.25">
      <c r="A119" s="34"/>
      <c r="B119" s="34"/>
      <c r="C119" s="34"/>
      <c r="D119" s="34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4.25">
      <c r="A120" s="34"/>
      <c r="B120" s="34"/>
      <c r="C120" s="34"/>
      <c r="D120" s="34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4.25">
      <c r="A121" s="34"/>
      <c r="B121" s="34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4.25">
      <c r="A122" s="34"/>
      <c r="B122" s="34"/>
      <c r="C122" s="34"/>
      <c r="D122" s="34"/>
      <c r="E122" s="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4.25">
      <c r="A123" s="34"/>
      <c r="B123" s="34"/>
      <c r="C123" s="34"/>
      <c r="D123" s="34"/>
      <c r="E123" s="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4.25">
      <c r="A124" s="34"/>
      <c r="B124" s="34"/>
      <c r="C124" s="34"/>
      <c r="D124" s="34"/>
      <c r="E124" s="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4.25">
      <c r="A125" s="34"/>
      <c r="B125" s="34"/>
      <c r="C125" s="34"/>
      <c r="D125" s="34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4.25">
      <c r="A126" s="34"/>
      <c r="B126" s="34"/>
      <c r="C126" s="34"/>
      <c r="D126" s="34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4.25">
      <c r="A127" s="34"/>
      <c r="B127" s="34"/>
      <c r="C127" s="34"/>
      <c r="D127" s="34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4.25">
      <c r="A128" s="34"/>
      <c r="B128" s="34"/>
      <c r="C128" s="34"/>
      <c r="D128" s="34"/>
      <c r="E128" s="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4.25">
      <c r="A129" s="34"/>
      <c r="B129" s="34"/>
      <c r="C129" s="34"/>
      <c r="D129" s="34"/>
      <c r="E129" s="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4.25">
      <c r="A130" s="34"/>
      <c r="B130" s="34"/>
      <c r="C130" s="34"/>
      <c r="D130" s="34"/>
      <c r="E130" s="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4.25">
      <c r="A131" s="34"/>
      <c r="B131" s="34"/>
      <c r="C131" s="34"/>
      <c r="D131" s="34"/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4.25">
      <c r="A132" s="34"/>
      <c r="B132" s="34"/>
      <c r="C132" s="34"/>
      <c r="D132" s="34"/>
      <c r="E132" s="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4.25">
      <c r="A133" s="34"/>
      <c r="B133" s="34"/>
      <c r="C133" s="34"/>
      <c r="D133" s="34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4.25">
      <c r="A134" s="34"/>
      <c r="B134" s="34"/>
      <c r="C134" s="34"/>
      <c r="D134" s="34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4.25">
      <c r="A135" s="34"/>
      <c r="B135" s="34"/>
      <c r="C135" s="34"/>
      <c r="D135" s="34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4.25">
      <c r="A136" s="34"/>
      <c r="B136" s="34"/>
      <c r="C136" s="34"/>
      <c r="D136" s="34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4.25">
      <c r="A137" s="34"/>
      <c r="B137" s="34"/>
      <c r="C137" s="34"/>
      <c r="D137" s="34"/>
      <c r="E137" s="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4.25">
      <c r="A138" s="34"/>
      <c r="B138" s="34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4.25">
      <c r="A139" s="34"/>
      <c r="B139" s="34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4.25">
      <c r="A140" s="34"/>
      <c r="B140" s="34"/>
      <c r="C140" s="34"/>
      <c r="D140" s="34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4.25">
      <c r="A141" s="34"/>
      <c r="B141" s="34"/>
      <c r="C141" s="34"/>
      <c r="D141" s="34"/>
      <c r="E141" s="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4.25">
      <c r="A142" s="34"/>
      <c r="B142" s="34"/>
      <c r="C142" s="34"/>
      <c r="D142" s="34"/>
      <c r="E142" s="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4.25">
      <c r="A143" s="34"/>
      <c r="B143" s="34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4.25">
      <c r="A144" s="34"/>
      <c r="B144" s="34"/>
      <c r="C144" s="34"/>
      <c r="D144" s="34"/>
      <c r="E144" s="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4.25">
      <c r="A145" s="34"/>
      <c r="B145" s="34"/>
      <c r="C145" s="34"/>
      <c r="D145" s="34"/>
      <c r="E145" s="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4.25">
      <c r="A146" s="34"/>
      <c r="B146" s="34"/>
      <c r="C146" s="34"/>
      <c r="D146" s="34"/>
      <c r="E146" s="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4.25">
      <c r="A147" s="34"/>
      <c r="B147" s="34"/>
      <c r="C147" s="34"/>
      <c r="D147" s="34"/>
      <c r="E147" s="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4.25">
      <c r="A148" s="34"/>
      <c r="B148" s="34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4.25">
      <c r="A149" s="34"/>
      <c r="B149" s="34"/>
      <c r="C149" s="34"/>
      <c r="D149" s="34"/>
      <c r="E149" s="34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4.25">
      <c r="A150" s="34"/>
      <c r="B150" s="34"/>
      <c r="C150" s="34"/>
      <c r="D150" s="34"/>
      <c r="E150" s="34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4.25">
      <c r="A151" s="34"/>
      <c r="B151" s="34"/>
      <c r="C151" s="34"/>
      <c r="D151" s="34"/>
      <c r="E151" s="34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4.25">
      <c r="A152" s="34"/>
      <c r="B152" s="34"/>
      <c r="C152" s="34"/>
      <c r="D152" s="34"/>
      <c r="E152" s="34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4.25">
      <c r="A153" s="34"/>
      <c r="B153" s="34"/>
      <c r="C153" s="34"/>
      <c r="D153" s="34"/>
      <c r="E153" s="34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4.25">
      <c r="A154" s="34"/>
      <c r="B154" s="34"/>
      <c r="C154" s="34"/>
      <c r="D154" s="34"/>
      <c r="E154" s="34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4.25">
      <c r="A155" s="34"/>
      <c r="B155" s="34"/>
      <c r="C155" s="34"/>
      <c r="D155" s="34"/>
      <c r="E155" s="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4.25">
      <c r="A156" s="34"/>
      <c r="B156" s="34"/>
      <c r="C156" s="34"/>
      <c r="D156" s="34"/>
      <c r="E156" s="34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4.25">
      <c r="A157" s="34"/>
      <c r="B157" s="34"/>
      <c r="C157" s="34"/>
      <c r="D157" s="34"/>
      <c r="E157" s="34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4.25">
      <c r="A158" s="34"/>
      <c r="B158" s="34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4.25">
      <c r="A159" s="34"/>
      <c r="B159" s="34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4.25">
      <c r="A160" s="34"/>
      <c r="B160" s="34"/>
      <c r="C160" s="34"/>
      <c r="D160" s="34"/>
      <c r="E160" s="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4.25">
      <c r="A161" s="34"/>
      <c r="B161" s="34"/>
      <c r="C161" s="34"/>
      <c r="D161" s="34"/>
      <c r="E161" s="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4.25">
      <c r="A162" s="34"/>
      <c r="B162" s="34"/>
      <c r="C162" s="34"/>
      <c r="D162" s="34"/>
      <c r="E162" s="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4.25">
      <c r="A163" s="34"/>
      <c r="B163" s="34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4.25">
      <c r="A164" s="34"/>
      <c r="B164" s="34"/>
      <c r="C164" s="34"/>
      <c r="D164" s="34"/>
      <c r="E164" s="34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4.25">
      <c r="A165" s="34"/>
      <c r="B165" s="34"/>
      <c r="C165" s="34"/>
      <c r="D165" s="34"/>
      <c r="E165" s="34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4.25">
      <c r="A166" s="34"/>
      <c r="B166" s="34"/>
      <c r="C166" s="34"/>
      <c r="D166" s="34"/>
      <c r="E166" s="34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4.25">
      <c r="A167" s="34"/>
      <c r="B167" s="34"/>
      <c r="C167" s="34"/>
      <c r="D167" s="34"/>
      <c r="E167" s="34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4.25">
      <c r="A168" s="34"/>
      <c r="B168" s="34"/>
      <c r="C168" s="34"/>
      <c r="D168" s="34"/>
      <c r="E168" s="34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4.25">
      <c r="A169" s="34"/>
      <c r="B169" s="34"/>
      <c r="C169" s="34"/>
      <c r="D169" s="34"/>
      <c r="E169" s="34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4.25">
      <c r="A170" s="34"/>
      <c r="B170" s="34"/>
      <c r="C170" s="34"/>
      <c r="D170" s="34"/>
      <c r="E170" s="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4.25">
      <c r="A171" s="34"/>
      <c r="B171" s="34"/>
      <c r="C171" s="34"/>
      <c r="D171" s="34"/>
      <c r="E171" s="34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4.25">
      <c r="A172" s="34"/>
      <c r="B172" s="34"/>
      <c r="C172" s="34"/>
      <c r="D172" s="34"/>
      <c r="E172" s="34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4.25">
      <c r="A173" s="34"/>
      <c r="B173" s="34"/>
      <c r="C173" s="34"/>
      <c r="D173" s="34"/>
      <c r="E173" s="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4.25">
      <c r="A174" s="34"/>
      <c r="B174" s="34"/>
      <c r="C174" s="34"/>
      <c r="D174" s="34"/>
      <c r="E174" s="34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4.25">
      <c r="A175" s="34"/>
      <c r="B175" s="34"/>
      <c r="C175" s="34"/>
      <c r="D175" s="34"/>
      <c r="E175" s="34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4.25">
      <c r="A176" s="34"/>
      <c r="B176" s="34"/>
      <c r="C176" s="34"/>
      <c r="D176" s="34"/>
      <c r="E176" s="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4.25">
      <c r="A177" s="34"/>
      <c r="B177" s="34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4.25">
      <c r="A178" s="34"/>
      <c r="B178" s="34"/>
      <c r="C178" s="34"/>
      <c r="D178" s="34"/>
      <c r="E178" s="34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4.25">
      <c r="A179" s="34"/>
      <c r="B179" s="34"/>
      <c r="C179" s="34"/>
      <c r="D179" s="34"/>
      <c r="E179" s="34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4.25">
      <c r="A180" s="34"/>
      <c r="B180" s="34"/>
      <c r="C180" s="34"/>
      <c r="D180" s="34"/>
      <c r="E180" s="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4.25">
      <c r="A181" s="34"/>
      <c r="B181" s="34"/>
      <c r="C181" s="34"/>
      <c r="D181" s="34"/>
      <c r="E181" s="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4.25">
      <c r="A182" s="34"/>
      <c r="B182" s="34"/>
      <c r="C182" s="34"/>
      <c r="D182" s="34"/>
      <c r="E182" s="34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4.25">
      <c r="A183" s="34"/>
      <c r="B183" s="34"/>
      <c r="C183" s="34"/>
      <c r="D183" s="34"/>
      <c r="E183" s="34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4.25">
      <c r="A184" s="34"/>
      <c r="B184" s="34"/>
      <c r="C184" s="34"/>
      <c r="D184" s="34"/>
      <c r="E184" s="34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4.25">
      <c r="A185" s="34"/>
      <c r="B185" s="34"/>
      <c r="C185" s="34"/>
      <c r="D185" s="34"/>
      <c r="E185" s="34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4.25">
      <c r="A186" s="34"/>
      <c r="B186" s="34"/>
      <c r="C186" s="34"/>
      <c r="D186" s="34"/>
      <c r="E186" s="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4.25">
      <c r="A187" s="34"/>
      <c r="B187" s="34"/>
      <c r="C187" s="34"/>
      <c r="D187" s="34"/>
      <c r="E187" s="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4.25">
      <c r="A188" s="34"/>
      <c r="B188" s="34"/>
      <c r="C188" s="34"/>
      <c r="D188" s="34"/>
      <c r="E188" s="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4.25">
      <c r="A189" s="34"/>
      <c r="B189" s="34"/>
      <c r="C189" s="34"/>
      <c r="D189" s="34"/>
      <c r="E189" s="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4.25">
      <c r="A190" s="34"/>
      <c r="B190" s="34"/>
      <c r="C190" s="34"/>
      <c r="D190" s="34"/>
      <c r="E190" s="34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4.25">
      <c r="A191" s="34"/>
      <c r="B191" s="34"/>
      <c r="C191" s="34"/>
      <c r="D191" s="34"/>
      <c r="E191" s="34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4.25">
      <c r="A192" s="34"/>
      <c r="B192" s="34"/>
      <c r="C192" s="34"/>
      <c r="D192" s="34"/>
      <c r="E192" s="34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4.25">
      <c r="A193" s="34"/>
      <c r="B193" s="34"/>
      <c r="C193" s="34"/>
      <c r="D193" s="34"/>
      <c r="E193" s="34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4.25">
      <c r="A194" s="34"/>
      <c r="B194" s="34"/>
      <c r="C194" s="34"/>
      <c r="D194" s="34"/>
      <c r="E194" s="34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4.25">
      <c r="A195" s="34"/>
      <c r="B195" s="34"/>
      <c r="C195" s="34"/>
      <c r="D195" s="34"/>
      <c r="E195" s="34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4.25">
      <c r="A196" s="34"/>
      <c r="B196" s="34"/>
      <c r="C196" s="34"/>
      <c r="D196" s="34"/>
      <c r="E196" s="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4.25">
      <c r="A197" s="34"/>
      <c r="B197" s="34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4.25">
      <c r="A198" s="34"/>
      <c r="B198" s="34"/>
      <c r="C198" s="34"/>
      <c r="D198" s="34"/>
      <c r="E198" s="34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4.25">
      <c r="A199" s="34"/>
      <c r="B199" s="34"/>
      <c r="C199" s="34"/>
      <c r="D199" s="34"/>
      <c r="E199" s="34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4.25">
      <c r="A200" s="34"/>
      <c r="B200" s="34"/>
      <c r="C200" s="34"/>
      <c r="D200" s="34"/>
      <c r="E200" s="34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4.25">
      <c r="A201" s="34"/>
      <c r="B201" s="34"/>
      <c r="C201" s="34"/>
      <c r="D201" s="34"/>
      <c r="E201" s="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4.25">
      <c r="A202" s="34"/>
      <c r="B202" s="34"/>
      <c r="C202" s="34"/>
      <c r="D202" s="34"/>
      <c r="E202" s="34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4.25">
      <c r="A203" s="34"/>
      <c r="B203" s="34"/>
      <c r="C203" s="34"/>
      <c r="D203" s="34"/>
      <c r="E203" s="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4.25">
      <c r="A204" s="34"/>
      <c r="B204" s="34"/>
      <c r="C204" s="34"/>
      <c r="D204" s="34"/>
      <c r="E204" s="34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4.25">
      <c r="A205" s="34"/>
      <c r="B205" s="34"/>
      <c r="C205" s="34"/>
      <c r="D205" s="34"/>
      <c r="E205" s="34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4.25">
      <c r="A206" s="34"/>
      <c r="B206" s="34"/>
      <c r="C206" s="34"/>
      <c r="D206" s="34"/>
      <c r="E206" s="34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4.25">
      <c r="A207" s="34"/>
      <c r="B207" s="34"/>
      <c r="C207" s="34"/>
      <c r="D207" s="34"/>
      <c r="E207" s="34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4.25">
      <c r="A208" s="34"/>
      <c r="B208" s="34"/>
      <c r="C208" s="34"/>
      <c r="D208" s="34"/>
      <c r="E208" s="34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4.25">
      <c r="A209" s="34"/>
      <c r="B209" s="34"/>
      <c r="C209" s="34"/>
      <c r="D209" s="34"/>
      <c r="E209" s="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4.25">
      <c r="A210" s="34"/>
      <c r="B210" s="34"/>
      <c r="C210" s="34"/>
      <c r="D210" s="34"/>
      <c r="E210" s="34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4.25">
      <c r="A211" s="34"/>
      <c r="B211" s="34"/>
      <c r="C211" s="34"/>
      <c r="D211" s="34"/>
      <c r="E211" s="34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4.25">
      <c r="A212" s="34"/>
      <c r="B212" s="34"/>
      <c r="C212" s="34"/>
      <c r="D212" s="34"/>
      <c r="E212" s="34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4.25">
      <c r="A213" s="34"/>
      <c r="B213" s="34"/>
      <c r="C213" s="34"/>
      <c r="D213" s="34"/>
      <c r="E213" s="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4.25">
      <c r="A214" s="34"/>
      <c r="B214" s="34"/>
      <c r="C214" s="34"/>
      <c r="D214" s="34"/>
      <c r="E214" s="34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4.25">
      <c r="A215" s="34"/>
      <c r="B215" s="34"/>
      <c r="C215" s="34"/>
      <c r="D215" s="34"/>
      <c r="E215" s="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4.25">
      <c r="A216" s="34"/>
      <c r="B216" s="34"/>
      <c r="C216" s="34"/>
      <c r="D216" s="34"/>
      <c r="E216" s="34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4.25">
      <c r="A217" s="34"/>
      <c r="B217" s="34"/>
      <c r="C217" s="34"/>
      <c r="D217" s="34"/>
      <c r="E217" s="34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4.25">
      <c r="A218" s="34"/>
      <c r="B218" s="34"/>
      <c r="C218" s="34"/>
      <c r="D218" s="34"/>
      <c r="E218" s="34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4.25">
      <c r="A219" s="34"/>
      <c r="B219" s="34"/>
      <c r="C219" s="34"/>
      <c r="D219" s="34"/>
      <c r="E219" s="34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4.25">
      <c r="A220" s="34"/>
      <c r="B220" s="34"/>
      <c r="C220" s="34"/>
      <c r="D220" s="34"/>
      <c r="E220" s="34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4.25">
      <c r="A221" s="34"/>
      <c r="B221" s="34"/>
      <c r="C221" s="34"/>
      <c r="D221" s="34"/>
      <c r="E221" s="34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4.25">
      <c r="A222" s="34"/>
      <c r="B222" s="34"/>
      <c r="C222" s="34"/>
      <c r="D222" s="34"/>
      <c r="E222" s="34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4.25">
      <c r="A223" s="34"/>
      <c r="B223" s="34"/>
      <c r="C223" s="34"/>
      <c r="D223" s="34"/>
      <c r="E223" s="34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4.25">
      <c r="A224" s="34"/>
      <c r="B224" s="34"/>
      <c r="C224" s="34"/>
      <c r="D224" s="34"/>
      <c r="E224" s="34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4.25">
      <c r="A225" s="34"/>
      <c r="B225" s="34"/>
      <c r="C225" s="34"/>
      <c r="D225" s="34"/>
      <c r="E225" s="34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4.25">
      <c r="A226" s="34"/>
      <c r="B226" s="34"/>
      <c r="C226" s="34"/>
      <c r="D226" s="34"/>
      <c r="E226" s="34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4.25">
      <c r="A227" s="34"/>
      <c r="B227" s="34"/>
      <c r="C227" s="34"/>
      <c r="D227" s="34"/>
      <c r="E227" s="34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4.25">
      <c r="A228" s="34"/>
      <c r="B228" s="34"/>
      <c r="C228" s="34"/>
      <c r="D228" s="34"/>
      <c r="E228" s="34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4.25">
      <c r="A229" s="34"/>
      <c r="B229" s="34"/>
      <c r="C229" s="34"/>
      <c r="D229" s="34"/>
      <c r="E229" s="34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4.25">
      <c r="A230" s="34"/>
      <c r="B230" s="34"/>
      <c r="C230" s="34"/>
      <c r="D230" s="34"/>
      <c r="E230" s="34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4.25">
      <c r="A231" s="34"/>
      <c r="B231" s="34"/>
      <c r="C231" s="34"/>
      <c r="D231" s="34"/>
      <c r="E231" s="34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4.25">
      <c r="A232" s="34"/>
      <c r="B232" s="34"/>
      <c r="C232" s="34"/>
      <c r="D232" s="34"/>
      <c r="E232" s="34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4.25">
      <c r="A233" s="34"/>
      <c r="B233" s="34"/>
      <c r="C233" s="34"/>
      <c r="D233" s="34"/>
      <c r="E233" s="34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4.25">
      <c r="A234" s="34"/>
      <c r="B234" s="34"/>
      <c r="C234" s="34"/>
      <c r="D234" s="34"/>
      <c r="E234" s="34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4.25">
      <c r="A235" s="34"/>
      <c r="B235" s="34"/>
      <c r="C235" s="34"/>
      <c r="D235" s="34"/>
      <c r="E235" s="34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4.25">
      <c r="A236" s="34"/>
      <c r="B236" s="34"/>
      <c r="C236" s="34"/>
      <c r="D236" s="34"/>
      <c r="E236" s="34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4.25">
      <c r="A237" s="34"/>
      <c r="B237" s="34"/>
      <c r="C237" s="34"/>
      <c r="D237" s="34"/>
      <c r="E237" s="34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4.25">
      <c r="A238" s="34"/>
      <c r="B238" s="34"/>
      <c r="C238" s="34"/>
      <c r="D238" s="34"/>
      <c r="E238" s="34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4.25">
      <c r="A239" s="34"/>
      <c r="B239" s="34"/>
      <c r="C239" s="34"/>
      <c r="D239" s="34"/>
      <c r="E239" s="34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4.25">
      <c r="A240" s="34"/>
      <c r="B240" s="34"/>
      <c r="C240" s="34"/>
      <c r="D240" s="34"/>
      <c r="E240" s="34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4.25">
      <c r="A241" s="34"/>
      <c r="B241" s="34"/>
      <c r="C241" s="34"/>
      <c r="D241" s="34"/>
      <c r="E241" s="34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4.25">
      <c r="A242" s="34"/>
      <c r="B242" s="34"/>
      <c r="C242" s="34"/>
      <c r="D242" s="34"/>
      <c r="E242" s="34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4.25">
      <c r="A243" s="34"/>
      <c r="B243" s="34"/>
      <c r="C243" s="34"/>
      <c r="D243" s="34"/>
      <c r="E243" s="34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4.25">
      <c r="A244" s="34"/>
      <c r="B244" s="34"/>
      <c r="C244" s="34"/>
      <c r="D244" s="34"/>
      <c r="E244" s="34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4.25">
      <c r="A245" s="34"/>
      <c r="B245" s="34"/>
      <c r="C245" s="34"/>
      <c r="D245" s="34"/>
      <c r="E245" s="34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4.25">
      <c r="A246" s="34"/>
      <c r="B246" s="34"/>
      <c r="C246" s="34"/>
      <c r="D246" s="34"/>
      <c r="E246" s="34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4.25">
      <c r="A247" s="34"/>
      <c r="B247" s="34"/>
      <c r="C247" s="34"/>
      <c r="D247" s="34"/>
      <c r="E247" s="34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4.25">
      <c r="A248" s="34"/>
      <c r="B248" s="34"/>
      <c r="C248" s="34"/>
      <c r="D248" s="34"/>
      <c r="E248" s="34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4.25">
      <c r="A249" s="34"/>
      <c r="B249" s="34"/>
      <c r="C249" s="34"/>
      <c r="D249" s="34"/>
      <c r="E249" s="34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4.25">
      <c r="A250" s="34"/>
      <c r="B250" s="34"/>
      <c r="C250" s="34"/>
      <c r="D250" s="34"/>
      <c r="E250" s="34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4.25">
      <c r="A251" s="34"/>
      <c r="B251" s="34"/>
      <c r="C251" s="34"/>
      <c r="D251" s="34"/>
      <c r="E251" s="34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4.25">
      <c r="A252" s="34"/>
      <c r="B252" s="34"/>
      <c r="C252" s="34"/>
      <c r="D252" s="34"/>
      <c r="E252" s="34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4.25">
      <c r="A253" s="34"/>
      <c r="B253" s="34"/>
      <c r="C253" s="34"/>
      <c r="D253" s="34"/>
      <c r="E253" s="34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4.25">
      <c r="A254" s="34"/>
      <c r="B254" s="34"/>
      <c r="C254" s="34"/>
      <c r="D254" s="34"/>
      <c r="E254" s="34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4.25">
      <c r="A255" s="34"/>
      <c r="B255" s="34"/>
      <c r="C255" s="34"/>
      <c r="D255" s="34"/>
      <c r="E255" s="34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4.25">
      <c r="A256" s="34"/>
      <c r="B256" s="34"/>
      <c r="C256" s="34"/>
      <c r="D256" s="34"/>
      <c r="E256" s="34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4.25">
      <c r="A257" s="34"/>
      <c r="B257" s="34"/>
      <c r="C257" s="34"/>
      <c r="D257" s="34"/>
      <c r="E257" s="34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4.25">
      <c r="A258" s="34"/>
      <c r="B258" s="34"/>
      <c r="C258" s="34"/>
      <c r="D258" s="34"/>
      <c r="E258" s="34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4.25">
      <c r="A259" s="34"/>
      <c r="B259" s="34"/>
      <c r="C259" s="34"/>
      <c r="D259" s="34"/>
      <c r="E259" s="34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4.25">
      <c r="A260" s="34"/>
      <c r="B260" s="34"/>
      <c r="C260" s="34"/>
      <c r="D260" s="34"/>
      <c r="E260" s="34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4.25">
      <c r="A261" s="34"/>
      <c r="B261" s="34"/>
      <c r="C261" s="34"/>
      <c r="D261" s="34"/>
      <c r="E261" s="34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4.25">
      <c r="A262" s="34"/>
      <c r="B262" s="34"/>
      <c r="C262" s="34"/>
      <c r="D262" s="34"/>
      <c r="E262" s="34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4.25">
      <c r="A263" s="34"/>
      <c r="B263" s="34"/>
      <c r="C263" s="34"/>
      <c r="D263" s="34"/>
      <c r="E263" s="34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4.25">
      <c r="A264" s="34"/>
      <c r="B264" s="34"/>
      <c r="C264" s="34"/>
      <c r="D264" s="34"/>
      <c r="E264" s="34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4.25">
      <c r="A265" s="34"/>
      <c r="B265" s="34"/>
      <c r="C265" s="34"/>
      <c r="D265" s="34"/>
      <c r="E265" s="34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4.25">
      <c r="A266" s="34"/>
      <c r="B266" s="34"/>
      <c r="C266" s="34"/>
      <c r="D266" s="34"/>
      <c r="E266" s="34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4.25">
      <c r="A267" s="34"/>
      <c r="B267" s="34"/>
      <c r="C267" s="34"/>
      <c r="D267" s="34"/>
      <c r="E267" s="34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4.25">
      <c r="A268" s="34"/>
      <c r="B268" s="34"/>
      <c r="C268" s="34"/>
      <c r="D268" s="34"/>
      <c r="E268" s="34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4.25">
      <c r="A269" s="34"/>
      <c r="B269" s="34"/>
      <c r="C269" s="34"/>
      <c r="D269" s="34"/>
      <c r="E269" s="34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4.25">
      <c r="A270" s="34"/>
      <c r="B270" s="34"/>
      <c r="C270" s="34"/>
      <c r="D270" s="34"/>
      <c r="E270" s="34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4.25">
      <c r="A271" s="34"/>
      <c r="B271" s="34"/>
      <c r="C271" s="34"/>
      <c r="D271" s="34"/>
      <c r="E271" s="34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4.25">
      <c r="A272" s="34"/>
      <c r="B272" s="34"/>
      <c r="C272" s="34"/>
      <c r="D272" s="34"/>
      <c r="E272" s="34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4.25">
      <c r="A273" s="34"/>
      <c r="B273" s="34"/>
      <c r="C273" s="34"/>
      <c r="D273" s="34"/>
      <c r="E273" s="34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4.25">
      <c r="A274" s="34"/>
      <c r="B274" s="34"/>
      <c r="C274" s="34"/>
      <c r="D274" s="34"/>
      <c r="E274" s="34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4.25">
      <c r="A275" s="34"/>
      <c r="B275" s="34"/>
      <c r="C275" s="34"/>
      <c r="D275" s="34"/>
      <c r="E275" s="34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4.25">
      <c r="A276" s="34"/>
      <c r="B276" s="34"/>
      <c r="C276" s="34"/>
      <c r="D276" s="34"/>
      <c r="E276" s="34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4.25">
      <c r="A277" s="34"/>
      <c r="B277" s="34"/>
      <c r="C277" s="34"/>
      <c r="D277" s="34"/>
      <c r="E277" s="34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4.25">
      <c r="A278" s="34"/>
      <c r="B278" s="34"/>
      <c r="C278" s="34"/>
      <c r="D278" s="34"/>
      <c r="E278" s="34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4.25">
      <c r="A279" s="34"/>
      <c r="B279" s="34"/>
      <c r="C279" s="34"/>
      <c r="D279" s="34"/>
      <c r="E279" s="34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4.25">
      <c r="A280" s="34"/>
      <c r="B280" s="34"/>
      <c r="C280" s="34"/>
      <c r="D280" s="34"/>
      <c r="E280" s="34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4.25">
      <c r="A281" s="34"/>
      <c r="B281" s="34"/>
      <c r="C281" s="34"/>
      <c r="D281" s="34"/>
      <c r="E281" s="34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4.25">
      <c r="A282" s="34"/>
      <c r="B282" s="34"/>
      <c r="C282" s="34"/>
      <c r="D282" s="34"/>
      <c r="E282" s="34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4.25">
      <c r="A283" s="34"/>
      <c r="B283" s="34"/>
      <c r="C283" s="34"/>
      <c r="D283" s="34"/>
      <c r="E283" s="34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4.25">
      <c r="A284" s="34"/>
      <c r="B284" s="34"/>
      <c r="C284" s="34"/>
      <c r="D284" s="34"/>
      <c r="E284" s="34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4.25">
      <c r="A285" s="34"/>
      <c r="B285" s="34"/>
      <c r="C285" s="34"/>
      <c r="D285" s="34"/>
      <c r="E285" s="34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4.25">
      <c r="A286" s="34"/>
      <c r="B286" s="34"/>
      <c r="C286" s="34"/>
      <c r="D286" s="34"/>
      <c r="E286" s="34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4.25">
      <c r="A287" s="34"/>
      <c r="B287" s="34"/>
      <c r="C287" s="34"/>
      <c r="D287" s="34"/>
      <c r="E287" s="34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4.25">
      <c r="A288" s="34"/>
      <c r="B288" s="34"/>
      <c r="C288" s="34"/>
      <c r="D288" s="34"/>
      <c r="E288" s="34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4.25">
      <c r="A289" s="34"/>
      <c r="B289" s="34"/>
      <c r="C289" s="34"/>
      <c r="D289" s="34"/>
      <c r="E289" s="34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4.25">
      <c r="A290" s="34"/>
      <c r="B290" s="34"/>
      <c r="C290" s="34"/>
      <c r="D290" s="34"/>
      <c r="E290" s="34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4.25">
      <c r="A291" s="34"/>
      <c r="B291" s="34"/>
      <c r="C291" s="34"/>
      <c r="D291" s="34"/>
      <c r="E291" s="34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4.25">
      <c r="A292" s="34"/>
      <c r="B292" s="34"/>
      <c r="C292" s="34"/>
      <c r="D292" s="34"/>
      <c r="E292" s="34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4.25">
      <c r="A293" s="34"/>
      <c r="B293" s="34"/>
      <c r="C293" s="34"/>
      <c r="D293" s="34"/>
      <c r="E293" s="34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4.25">
      <c r="A294" s="34"/>
      <c r="B294" s="34"/>
      <c r="C294" s="34"/>
      <c r="D294" s="34"/>
      <c r="E294" s="34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4.25">
      <c r="A295" s="34"/>
      <c r="B295" s="34"/>
      <c r="C295" s="34"/>
      <c r="D295" s="34"/>
      <c r="E295" s="34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4.25">
      <c r="A296" s="34"/>
      <c r="B296" s="34"/>
      <c r="C296" s="34"/>
      <c r="D296" s="34"/>
      <c r="E296" s="34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4.25">
      <c r="A297" s="34"/>
      <c r="B297" s="34"/>
      <c r="C297" s="34"/>
      <c r="D297" s="34"/>
      <c r="E297" s="34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4.25">
      <c r="A298" s="34"/>
      <c r="B298" s="34"/>
      <c r="C298" s="34"/>
      <c r="D298" s="34"/>
      <c r="E298" s="34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4.25">
      <c r="A299" s="34"/>
      <c r="B299" s="34"/>
      <c r="C299" s="34"/>
      <c r="D299" s="34"/>
      <c r="E299" s="34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4.25">
      <c r="A300" s="34"/>
      <c r="B300" s="34"/>
      <c r="C300" s="34"/>
      <c r="D300" s="34"/>
      <c r="E300" s="34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4.25">
      <c r="A301" s="34"/>
      <c r="B301" s="34"/>
      <c r="C301" s="34"/>
      <c r="D301" s="34"/>
      <c r="E301" s="34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4.25">
      <c r="A302" s="34"/>
      <c r="B302" s="34"/>
      <c r="C302" s="34"/>
      <c r="D302" s="34"/>
      <c r="E302" s="34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4.25">
      <c r="A303" s="34"/>
      <c r="B303" s="34"/>
      <c r="C303" s="34"/>
      <c r="D303" s="34"/>
      <c r="E303" s="34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4.25">
      <c r="A304" s="34"/>
      <c r="B304" s="34"/>
      <c r="C304" s="34"/>
      <c r="D304" s="34"/>
      <c r="E304" s="34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4.25">
      <c r="A305" s="34"/>
      <c r="B305" s="34"/>
      <c r="C305" s="34"/>
      <c r="D305" s="34"/>
      <c r="E305" s="34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4.25">
      <c r="A306" s="34"/>
      <c r="B306" s="34"/>
      <c r="C306" s="34"/>
      <c r="D306" s="34"/>
      <c r="E306" s="34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4.25">
      <c r="A307" s="34"/>
      <c r="B307" s="34"/>
      <c r="C307" s="34"/>
      <c r="D307" s="34"/>
      <c r="E307" s="34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4.25">
      <c r="A308" s="34"/>
      <c r="B308" s="34"/>
      <c r="C308" s="34"/>
      <c r="D308" s="34"/>
      <c r="E308" s="34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4.25">
      <c r="A309" s="34"/>
      <c r="B309" s="34"/>
      <c r="C309" s="34"/>
      <c r="D309" s="34"/>
      <c r="E309" s="34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4.25">
      <c r="A310" s="34"/>
      <c r="B310" s="34"/>
      <c r="C310" s="34"/>
      <c r="D310" s="34"/>
      <c r="E310" s="34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4.25">
      <c r="A311" s="34"/>
      <c r="B311" s="34"/>
      <c r="C311" s="34"/>
      <c r="D311" s="34"/>
      <c r="E311" s="34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4.25">
      <c r="A312" s="34"/>
      <c r="B312" s="34"/>
      <c r="C312" s="34"/>
      <c r="D312" s="34"/>
      <c r="E312" s="34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4.25">
      <c r="A313" s="34"/>
      <c r="B313" s="34"/>
      <c r="C313" s="34"/>
      <c r="D313" s="34"/>
      <c r="E313" s="34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4.25">
      <c r="A314" s="34"/>
      <c r="B314" s="34"/>
      <c r="C314" s="34"/>
      <c r="D314" s="34"/>
      <c r="E314" s="34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4.25">
      <c r="A315" s="34"/>
      <c r="B315" s="34"/>
      <c r="C315" s="34"/>
      <c r="D315" s="34"/>
      <c r="E315" s="34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4.25">
      <c r="A316" s="34"/>
      <c r="B316" s="34"/>
      <c r="C316" s="34"/>
      <c r="D316" s="34"/>
      <c r="E316" s="34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4.25">
      <c r="A317" s="34"/>
      <c r="B317" s="34"/>
      <c r="C317" s="34"/>
      <c r="D317" s="34"/>
      <c r="E317" s="34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4.25">
      <c r="A318" s="34"/>
      <c r="B318" s="34"/>
      <c r="C318" s="34"/>
      <c r="D318" s="34"/>
      <c r="E318" s="34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4.25">
      <c r="A319" s="34"/>
      <c r="B319" s="34"/>
      <c r="C319" s="34"/>
      <c r="D319" s="34"/>
      <c r="E319" s="34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4.25">
      <c r="A320" s="34"/>
      <c r="B320" s="34"/>
      <c r="C320" s="34"/>
      <c r="D320" s="34"/>
      <c r="E320" s="34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4.25">
      <c r="A321" s="34"/>
      <c r="B321" s="34"/>
      <c r="C321" s="34"/>
      <c r="D321" s="34"/>
      <c r="E321" s="34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4.25">
      <c r="A322" s="34"/>
      <c r="B322" s="34"/>
      <c r="C322" s="34"/>
      <c r="D322" s="34"/>
      <c r="E322" s="34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4.25">
      <c r="A323" s="34"/>
      <c r="B323" s="34"/>
      <c r="C323" s="34"/>
      <c r="D323" s="34"/>
      <c r="E323" s="34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4.25">
      <c r="A324" s="34"/>
      <c r="B324" s="34"/>
      <c r="C324" s="34"/>
      <c r="D324" s="34"/>
      <c r="E324" s="34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4.25">
      <c r="A325" s="34"/>
      <c r="B325" s="34"/>
      <c r="C325" s="34"/>
      <c r="D325" s="34"/>
      <c r="E325" s="34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4.25">
      <c r="A326" s="34"/>
      <c r="B326" s="34"/>
      <c r="C326" s="34"/>
      <c r="D326" s="34"/>
      <c r="E326" s="34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4.25">
      <c r="A327" s="34"/>
      <c r="B327" s="34"/>
      <c r="C327" s="34"/>
      <c r="D327" s="34"/>
      <c r="E327" s="34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4.25">
      <c r="A328" s="34"/>
      <c r="B328" s="34"/>
      <c r="C328" s="34"/>
      <c r="D328" s="34"/>
      <c r="E328" s="34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4.25">
      <c r="A329" s="34"/>
      <c r="B329" s="34"/>
      <c r="C329" s="34"/>
      <c r="D329" s="34"/>
      <c r="E329" s="34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4.25">
      <c r="A330" s="34"/>
      <c r="B330" s="34"/>
      <c r="C330" s="34"/>
      <c r="D330" s="34"/>
      <c r="E330" s="34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4.25">
      <c r="A331" s="34"/>
      <c r="B331" s="34"/>
      <c r="C331" s="34"/>
      <c r="D331" s="34"/>
      <c r="E331" s="34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4.25">
      <c r="A332" s="34"/>
      <c r="B332" s="34"/>
      <c r="C332" s="34"/>
      <c r="D332" s="34"/>
      <c r="E332" s="34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4.25">
      <c r="A333" s="34"/>
      <c r="B333" s="34"/>
      <c r="C333" s="34"/>
      <c r="D333" s="34"/>
      <c r="E333" s="34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4.25">
      <c r="A334" s="34"/>
      <c r="B334" s="34"/>
      <c r="C334" s="34"/>
      <c r="D334" s="34"/>
      <c r="E334" s="34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4.25">
      <c r="A335" s="34"/>
      <c r="B335" s="34"/>
      <c r="C335" s="34"/>
      <c r="D335" s="34"/>
      <c r="E335" s="34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4.25">
      <c r="A336" s="34"/>
      <c r="B336" s="34"/>
      <c r="C336" s="34"/>
      <c r="D336" s="34"/>
      <c r="E336" s="34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4.25">
      <c r="A337" s="34"/>
      <c r="B337" s="34"/>
      <c r="C337" s="34"/>
      <c r="D337" s="34"/>
      <c r="E337" s="34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4.25">
      <c r="A338" s="34"/>
      <c r="B338" s="34"/>
      <c r="C338" s="34"/>
      <c r="D338" s="34"/>
      <c r="E338" s="34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4.25">
      <c r="A339" s="34"/>
      <c r="B339" s="34"/>
      <c r="C339" s="34"/>
      <c r="D339" s="34"/>
      <c r="E339" s="34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4.25">
      <c r="A340" s="34"/>
      <c r="B340" s="34"/>
      <c r="C340" s="34"/>
      <c r="D340" s="34"/>
      <c r="E340" s="34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4.25">
      <c r="A341" s="34"/>
      <c r="B341" s="34"/>
      <c r="C341" s="34"/>
      <c r="D341" s="34"/>
      <c r="E341" s="34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4.25">
      <c r="A342" s="34"/>
      <c r="B342" s="34"/>
      <c r="C342" s="34"/>
      <c r="D342" s="34"/>
      <c r="E342" s="34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4.25">
      <c r="A343" s="34"/>
      <c r="B343" s="34"/>
      <c r="C343" s="34"/>
      <c r="D343" s="34"/>
      <c r="E343" s="34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4.25">
      <c r="A344" s="34"/>
      <c r="B344" s="34"/>
      <c r="C344" s="34"/>
      <c r="D344" s="34"/>
      <c r="E344" s="34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4.25">
      <c r="A345" s="34"/>
      <c r="B345" s="34"/>
      <c r="C345" s="34"/>
      <c r="D345" s="34"/>
      <c r="E345" s="34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4.25">
      <c r="A346" s="34"/>
      <c r="B346" s="34"/>
      <c r="C346" s="34"/>
      <c r="D346" s="34"/>
      <c r="E346" s="34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4.25">
      <c r="A347" s="34"/>
      <c r="B347" s="34"/>
      <c r="C347" s="34"/>
      <c r="D347" s="34"/>
      <c r="E347" s="34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4.25">
      <c r="A348" s="34"/>
      <c r="B348" s="34"/>
      <c r="C348" s="34"/>
      <c r="D348" s="34"/>
      <c r="E348" s="34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4.25">
      <c r="A349" s="34"/>
      <c r="B349" s="34"/>
      <c r="C349" s="34"/>
      <c r="D349" s="34"/>
      <c r="E349" s="34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4.25">
      <c r="A350" s="34"/>
      <c r="B350" s="34"/>
      <c r="C350" s="34"/>
      <c r="D350" s="34"/>
      <c r="E350" s="34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4.25">
      <c r="A351" s="34"/>
      <c r="B351" s="34"/>
      <c r="C351" s="34"/>
      <c r="D351" s="34"/>
      <c r="E351" s="34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4.25">
      <c r="A352" s="34"/>
      <c r="B352" s="34"/>
      <c r="C352" s="34"/>
      <c r="D352" s="34"/>
      <c r="E352" s="34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4.25">
      <c r="A353" s="34"/>
      <c r="B353" s="34"/>
      <c r="C353" s="34"/>
      <c r="D353" s="34"/>
      <c r="E353" s="34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4.25">
      <c r="A354" s="34"/>
      <c r="B354" s="34"/>
      <c r="C354" s="34"/>
      <c r="D354" s="34"/>
      <c r="E354" s="34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4.25">
      <c r="A355" s="34"/>
      <c r="B355" s="34"/>
      <c r="C355" s="34"/>
      <c r="D355" s="34"/>
      <c r="E355" s="34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4.25">
      <c r="A356" s="34"/>
      <c r="B356" s="34"/>
      <c r="C356" s="34"/>
      <c r="D356" s="34"/>
      <c r="E356" s="34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4.25">
      <c r="A357" s="34"/>
      <c r="B357" s="34"/>
      <c r="C357" s="34"/>
      <c r="D357" s="34"/>
      <c r="E357" s="34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4.25">
      <c r="A358" s="34"/>
      <c r="B358" s="34"/>
      <c r="C358" s="34"/>
      <c r="D358" s="34"/>
      <c r="E358" s="34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4.25">
      <c r="A359" s="34"/>
      <c r="B359" s="34"/>
      <c r="C359" s="34"/>
      <c r="D359" s="34"/>
      <c r="E359" s="34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4.25">
      <c r="A360" s="34"/>
      <c r="B360" s="34"/>
      <c r="C360" s="34"/>
      <c r="D360" s="34"/>
      <c r="E360" s="34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4.25">
      <c r="A361" s="34"/>
      <c r="B361" s="34"/>
      <c r="C361" s="34"/>
      <c r="D361" s="34"/>
      <c r="E361" s="34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4.25">
      <c r="A362" s="34"/>
      <c r="B362" s="34"/>
      <c r="C362" s="34"/>
      <c r="D362" s="34"/>
      <c r="E362" s="34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4.25">
      <c r="A363" s="34"/>
      <c r="B363" s="34"/>
      <c r="C363" s="34"/>
      <c r="D363" s="34"/>
      <c r="E363" s="34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4.25">
      <c r="A364" s="34"/>
      <c r="B364" s="34"/>
      <c r="C364" s="34"/>
      <c r="D364" s="34"/>
      <c r="E364" s="34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4.25">
      <c r="A365" s="34"/>
      <c r="B365" s="34"/>
      <c r="C365" s="34"/>
      <c r="D365" s="34"/>
      <c r="E365" s="34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4.25">
      <c r="A366" s="34"/>
      <c r="B366" s="34"/>
      <c r="C366" s="34"/>
      <c r="D366" s="34"/>
      <c r="E366" s="34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4.25">
      <c r="A367" s="34"/>
      <c r="B367" s="34"/>
      <c r="C367" s="34"/>
      <c r="D367" s="34"/>
      <c r="E367" s="34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4.25">
      <c r="A368" s="34"/>
      <c r="B368" s="34"/>
      <c r="C368" s="34"/>
      <c r="D368" s="34"/>
      <c r="E368" s="34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4.25">
      <c r="A369" s="34"/>
      <c r="B369" s="34"/>
      <c r="C369" s="34"/>
      <c r="D369" s="34"/>
      <c r="E369" s="34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4.25">
      <c r="A370" s="34"/>
      <c r="B370" s="34"/>
      <c r="C370" s="34"/>
      <c r="D370" s="34"/>
      <c r="E370" s="34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4.25">
      <c r="A371" s="34"/>
      <c r="B371" s="34"/>
      <c r="C371" s="34"/>
      <c r="D371" s="34"/>
      <c r="E371" s="34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4.25">
      <c r="A372" s="34"/>
      <c r="B372" s="34"/>
      <c r="C372" s="34"/>
      <c r="D372" s="34"/>
      <c r="E372" s="34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4.25">
      <c r="A373" s="34"/>
      <c r="B373" s="34"/>
      <c r="C373" s="34"/>
      <c r="D373" s="34"/>
      <c r="E373" s="34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4.25">
      <c r="A374" s="34"/>
      <c r="B374" s="34"/>
      <c r="C374" s="34"/>
      <c r="D374" s="34"/>
      <c r="E374" s="34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4.25">
      <c r="A375" s="34"/>
      <c r="B375" s="34"/>
      <c r="C375" s="34"/>
      <c r="D375" s="34"/>
      <c r="E375" s="34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4.25">
      <c r="A376" s="34"/>
      <c r="B376" s="34"/>
      <c r="C376" s="34"/>
      <c r="D376" s="34"/>
      <c r="E376" s="34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4.25">
      <c r="A377" s="34"/>
      <c r="B377" s="34"/>
      <c r="C377" s="34"/>
      <c r="D377" s="34"/>
      <c r="E377" s="34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4.25">
      <c r="A378" s="34"/>
      <c r="B378" s="34"/>
      <c r="C378" s="34"/>
      <c r="D378" s="34"/>
      <c r="E378" s="34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4.25">
      <c r="A379" s="34"/>
      <c r="B379" s="34"/>
      <c r="C379" s="34"/>
      <c r="D379" s="34"/>
      <c r="E379" s="34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4.25">
      <c r="A380" s="34"/>
      <c r="B380" s="34"/>
      <c r="C380" s="34"/>
      <c r="D380" s="34"/>
      <c r="E380" s="34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4.25">
      <c r="A381" s="34"/>
      <c r="B381" s="34"/>
      <c r="C381" s="34"/>
      <c r="D381" s="34"/>
      <c r="E381" s="34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4.25">
      <c r="A382" s="34"/>
      <c r="B382" s="34"/>
      <c r="C382" s="34"/>
      <c r="D382" s="34"/>
      <c r="E382" s="34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4.25">
      <c r="A383" s="34"/>
      <c r="B383" s="34"/>
      <c r="C383" s="34"/>
      <c r="D383" s="34"/>
      <c r="E383" s="34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4.25">
      <c r="A384" s="34"/>
      <c r="B384" s="34"/>
      <c r="C384" s="34"/>
      <c r="D384" s="34"/>
      <c r="E384" s="34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4.25">
      <c r="A385" s="34"/>
      <c r="B385" s="34"/>
      <c r="C385" s="34"/>
      <c r="D385" s="34"/>
      <c r="E385" s="34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4.25">
      <c r="A386" s="34"/>
      <c r="B386" s="34"/>
      <c r="C386" s="34"/>
      <c r="D386" s="34"/>
      <c r="E386" s="34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4.25">
      <c r="A387" s="34"/>
      <c r="B387" s="34"/>
      <c r="C387" s="34"/>
      <c r="D387" s="34"/>
      <c r="E387" s="34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4.25">
      <c r="A388" s="34"/>
      <c r="B388" s="34"/>
      <c r="C388" s="34"/>
      <c r="D388" s="34"/>
      <c r="E388" s="34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4.25">
      <c r="A389" s="34"/>
      <c r="B389" s="34"/>
      <c r="C389" s="34"/>
      <c r="D389" s="34"/>
      <c r="E389" s="34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4.25">
      <c r="A390" s="34"/>
      <c r="B390" s="34"/>
      <c r="C390" s="34"/>
      <c r="D390" s="34"/>
      <c r="E390" s="34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4.25">
      <c r="A391" s="34"/>
      <c r="B391" s="34"/>
      <c r="C391" s="34"/>
      <c r="D391" s="34"/>
      <c r="E391" s="34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4.25">
      <c r="A392" s="34"/>
      <c r="B392" s="34"/>
      <c r="C392" s="34"/>
      <c r="D392" s="34"/>
      <c r="E392" s="34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4.25">
      <c r="A393" s="34"/>
      <c r="B393" s="34"/>
      <c r="C393" s="34"/>
      <c r="D393" s="34"/>
      <c r="E393" s="34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4.25">
      <c r="A394" s="34"/>
      <c r="B394" s="34"/>
      <c r="C394" s="34"/>
      <c r="D394" s="34"/>
      <c r="E394" s="34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4.25">
      <c r="A395" s="34"/>
      <c r="B395" s="34"/>
      <c r="C395" s="34"/>
      <c r="D395" s="34"/>
      <c r="E395" s="34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4.25">
      <c r="A396" s="34"/>
      <c r="B396" s="34"/>
      <c r="C396" s="34"/>
      <c r="D396" s="34"/>
      <c r="E396" s="34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4.25">
      <c r="A397" s="34"/>
      <c r="B397" s="34"/>
      <c r="C397" s="34"/>
      <c r="D397" s="34"/>
      <c r="E397" s="34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4.25">
      <c r="A398" s="34"/>
      <c r="B398" s="34"/>
      <c r="C398" s="34"/>
      <c r="D398" s="34"/>
      <c r="E398" s="34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4.25">
      <c r="A399" s="34"/>
      <c r="B399" s="34"/>
      <c r="C399" s="34"/>
      <c r="D399" s="34"/>
      <c r="E399" s="34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4.25">
      <c r="A400" s="34"/>
      <c r="B400" s="34"/>
      <c r="C400" s="34"/>
      <c r="D400" s="34"/>
      <c r="E400" s="34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4.25">
      <c r="A401" s="34"/>
      <c r="B401" s="34"/>
      <c r="C401" s="34"/>
      <c r="D401" s="34"/>
      <c r="E401" s="34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4.25">
      <c r="A402" s="34"/>
      <c r="B402" s="34"/>
      <c r="C402" s="34"/>
      <c r="D402" s="34"/>
      <c r="E402" s="34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4.25">
      <c r="A403" s="34"/>
      <c r="B403" s="34"/>
      <c r="C403" s="34"/>
      <c r="D403" s="34"/>
      <c r="E403" s="34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4.25">
      <c r="A404" s="34"/>
      <c r="B404" s="34"/>
      <c r="C404" s="34"/>
      <c r="D404" s="34"/>
      <c r="E404" s="34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4.25">
      <c r="A405" s="34"/>
      <c r="B405" s="34"/>
      <c r="C405" s="34"/>
      <c r="D405" s="34"/>
      <c r="E405" s="34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4.25">
      <c r="A406" s="34"/>
      <c r="B406" s="34"/>
      <c r="C406" s="34"/>
      <c r="D406" s="34"/>
      <c r="E406" s="34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4.25">
      <c r="A407" s="34"/>
      <c r="B407" s="34"/>
      <c r="C407" s="34"/>
      <c r="D407" s="34"/>
      <c r="E407" s="34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4.25">
      <c r="A408" s="34"/>
      <c r="B408" s="34"/>
      <c r="C408" s="34"/>
      <c r="D408" s="34"/>
      <c r="E408" s="34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4.25">
      <c r="A409" s="34"/>
      <c r="B409" s="34"/>
      <c r="C409" s="34"/>
      <c r="D409" s="34"/>
      <c r="E409" s="34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4.25">
      <c r="A410" s="34"/>
      <c r="B410" s="34"/>
      <c r="C410" s="34"/>
      <c r="D410" s="34"/>
      <c r="E410" s="34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4.25">
      <c r="A411" s="34"/>
      <c r="B411" s="34"/>
      <c r="C411" s="34"/>
      <c r="D411" s="34"/>
      <c r="E411" s="34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4.25">
      <c r="A412" s="34"/>
      <c r="B412" s="34"/>
      <c r="C412" s="34"/>
      <c r="D412" s="34"/>
      <c r="E412" s="34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4.25">
      <c r="A413" s="34"/>
      <c r="B413" s="34"/>
      <c r="C413" s="34"/>
      <c r="D413" s="34"/>
      <c r="E413" s="34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4.25">
      <c r="A414" s="34"/>
      <c r="B414" s="34"/>
      <c r="C414" s="34"/>
      <c r="D414" s="34"/>
      <c r="E414" s="34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4.25">
      <c r="A415" s="34"/>
      <c r="B415" s="34"/>
      <c r="C415" s="34"/>
      <c r="D415" s="34"/>
      <c r="E415" s="34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4.25">
      <c r="A416" s="34"/>
      <c r="B416" s="34"/>
      <c r="C416" s="34"/>
      <c r="D416" s="34"/>
      <c r="E416" s="34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4.25">
      <c r="A417" s="34"/>
      <c r="B417" s="34"/>
      <c r="C417" s="34"/>
      <c r="D417" s="34"/>
      <c r="E417" s="34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4.25">
      <c r="A418" s="34"/>
      <c r="B418" s="34"/>
      <c r="C418" s="34"/>
      <c r="D418" s="34"/>
      <c r="E418" s="34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4.25">
      <c r="A419" s="34"/>
      <c r="B419" s="34"/>
      <c r="C419" s="34"/>
      <c r="D419" s="34"/>
      <c r="E419" s="34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4.25">
      <c r="A420" s="34"/>
      <c r="B420" s="34"/>
      <c r="C420" s="34"/>
      <c r="D420" s="34"/>
      <c r="E420" s="34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4.25">
      <c r="A421" s="34"/>
      <c r="B421" s="34"/>
      <c r="C421" s="34"/>
      <c r="D421" s="34"/>
      <c r="E421" s="34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4.25">
      <c r="A422" s="34"/>
      <c r="B422" s="34"/>
      <c r="C422" s="34"/>
      <c r="D422" s="34"/>
      <c r="E422" s="34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4.25">
      <c r="A423" s="34"/>
      <c r="B423" s="34"/>
      <c r="C423" s="34"/>
      <c r="D423" s="34"/>
      <c r="E423" s="34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4.25">
      <c r="A424" s="34"/>
      <c r="B424" s="34"/>
      <c r="C424" s="34"/>
      <c r="D424" s="34"/>
      <c r="E424" s="34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4.25">
      <c r="A425" s="34"/>
      <c r="B425" s="34"/>
      <c r="C425" s="34"/>
      <c r="D425" s="34"/>
      <c r="E425" s="34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4.25">
      <c r="A426" s="34"/>
      <c r="B426" s="34"/>
      <c r="C426" s="34"/>
      <c r="D426" s="34"/>
      <c r="E426" s="34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4.25">
      <c r="A427" s="34"/>
      <c r="B427" s="34"/>
      <c r="C427" s="34"/>
      <c r="D427" s="34"/>
      <c r="E427" s="34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4.25">
      <c r="A428" s="34"/>
      <c r="B428" s="34"/>
      <c r="C428" s="34"/>
      <c r="D428" s="34"/>
      <c r="E428" s="34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4.25">
      <c r="A429" s="34"/>
      <c r="B429" s="34"/>
      <c r="C429" s="34"/>
      <c r="D429" s="34"/>
      <c r="E429" s="34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4.25">
      <c r="A430" s="34"/>
      <c r="B430" s="34"/>
      <c r="C430" s="34"/>
      <c r="D430" s="34"/>
      <c r="E430" s="34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4.25">
      <c r="A431" s="34"/>
      <c r="B431" s="34"/>
      <c r="C431" s="34"/>
      <c r="D431" s="34"/>
      <c r="E431" s="34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4.25">
      <c r="A432" s="34"/>
      <c r="B432" s="34"/>
      <c r="C432" s="34"/>
      <c r="D432" s="34"/>
      <c r="E432" s="34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4.25">
      <c r="A433" s="34"/>
      <c r="B433" s="34"/>
      <c r="C433" s="34"/>
      <c r="D433" s="34"/>
      <c r="E433" s="34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4.25">
      <c r="A434" s="34"/>
      <c r="B434" s="34"/>
      <c r="C434" s="34"/>
      <c r="D434" s="34"/>
      <c r="E434" s="34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4.25">
      <c r="A435" s="34"/>
      <c r="B435" s="34"/>
      <c r="C435" s="34"/>
      <c r="D435" s="34"/>
      <c r="E435" s="34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4.25">
      <c r="A436" s="34"/>
      <c r="B436" s="34"/>
      <c r="C436" s="34"/>
      <c r="D436" s="34"/>
      <c r="E436" s="34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4.25">
      <c r="A437" s="34"/>
      <c r="B437" s="34"/>
      <c r="C437" s="34"/>
      <c r="D437" s="34"/>
      <c r="E437" s="34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4.25">
      <c r="A438" s="34"/>
      <c r="B438" s="34"/>
      <c r="C438" s="34"/>
      <c r="D438" s="34"/>
      <c r="E438" s="34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4.25">
      <c r="A439" s="34"/>
      <c r="B439" s="34"/>
      <c r="C439" s="34"/>
      <c r="D439" s="34"/>
      <c r="E439" s="34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4.25">
      <c r="A440" s="34"/>
      <c r="B440" s="34"/>
      <c r="C440" s="34"/>
      <c r="D440" s="34"/>
      <c r="E440" s="34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4.25">
      <c r="A441" s="34"/>
      <c r="B441" s="34"/>
      <c r="C441" s="34"/>
      <c r="D441" s="34"/>
      <c r="E441" s="34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4.25">
      <c r="A442" s="34"/>
      <c r="B442" s="34"/>
      <c r="C442" s="34"/>
      <c r="D442" s="34"/>
      <c r="E442" s="34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4.25">
      <c r="A443" s="34"/>
      <c r="B443" s="34"/>
      <c r="C443" s="34"/>
      <c r="D443" s="34"/>
      <c r="E443" s="34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4.25">
      <c r="A444" s="34"/>
      <c r="B444" s="34"/>
      <c r="C444" s="34"/>
      <c r="D444" s="34"/>
      <c r="E444" s="34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4.25">
      <c r="A445" s="34"/>
      <c r="B445" s="34"/>
      <c r="C445" s="34"/>
      <c r="D445" s="34"/>
      <c r="E445" s="34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4.25">
      <c r="A446" s="34"/>
      <c r="B446" s="34"/>
      <c r="C446" s="34"/>
      <c r="D446" s="34"/>
      <c r="E446" s="34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4.25">
      <c r="A447" s="34"/>
      <c r="B447" s="34"/>
      <c r="C447" s="34"/>
      <c r="D447" s="34"/>
      <c r="E447" s="34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4.25">
      <c r="A448" s="34"/>
      <c r="B448" s="34"/>
      <c r="C448" s="34"/>
      <c r="D448" s="34"/>
      <c r="E448" s="34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4.25">
      <c r="A449" s="34"/>
      <c r="B449" s="34"/>
      <c r="C449" s="34"/>
      <c r="D449" s="34"/>
      <c r="E449" s="34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4.25">
      <c r="A450" s="34"/>
      <c r="B450" s="34"/>
      <c r="C450" s="34"/>
      <c r="D450" s="34"/>
      <c r="E450" s="34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4.25">
      <c r="A451" s="34"/>
      <c r="B451" s="34"/>
      <c r="C451" s="34"/>
      <c r="D451" s="34"/>
      <c r="E451" s="34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4.25">
      <c r="A452" s="34"/>
      <c r="B452" s="34"/>
      <c r="C452" s="34"/>
      <c r="D452" s="34"/>
      <c r="E452" s="34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4.25">
      <c r="A453" s="34"/>
      <c r="B453" s="34"/>
      <c r="C453" s="34"/>
      <c r="D453" s="34"/>
      <c r="E453" s="34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4.25">
      <c r="A454" s="34"/>
      <c r="B454" s="34"/>
      <c r="C454" s="34"/>
      <c r="D454" s="34"/>
      <c r="E454" s="34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4.25">
      <c r="A455" s="34"/>
      <c r="B455" s="34"/>
      <c r="C455" s="34"/>
      <c r="D455" s="34"/>
      <c r="E455" s="34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4.25">
      <c r="A456" s="34"/>
      <c r="B456" s="34"/>
      <c r="C456" s="34"/>
      <c r="D456" s="34"/>
      <c r="E456" s="34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4.25">
      <c r="A457" s="34"/>
      <c r="B457" s="34"/>
      <c r="C457" s="34"/>
      <c r="D457" s="34"/>
      <c r="E457" s="34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4.25">
      <c r="A458" s="34"/>
      <c r="B458" s="34"/>
      <c r="C458" s="34"/>
      <c r="D458" s="34"/>
      <c r="E458" s="34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4.25">
      <c r="A459" s="34"/>
      <c r="B459" s="34"/>
      <c r="C459" s="34"/>
      <c r="D459" s="34"/>
      <c r="E459" s="34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4.25">
      <c r="A460" s="34"/>
      <c r="B460" s="34"/>
      <c r="C460" s="34"/>
      <c r="D460" s="34"/>
      <c r="E460" s="34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4.25">
      <c r="A461" s="34"/>
      <c r="B461" s="34"/>
      <c r="C461" s="34"/>
      <c r="D461" s="34"/>
      <c r="E461" s="34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4.25">
      <c r="A462" s="34"/>
      <c r="B462" s="34"/>
      <c r="C462" s="34"/>
      <c r="D462" s="34"/>
      <c r="E462" s="34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4.25">
      <c r="A463" s="34"/>
      <c r="B463" s="34"/>
      <c r="C463" s="34"/>
      <c r="D463" s="34"/>
      <c r="E463" s="34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4.25">
      <c r="A464" s="34"/>
      <c r="B464" s="34"/>
      <c r="C464" s="34"/>
      <c r="D464" s="34"/>
      <c r="E464" s="34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4.25">
      <c r="A465" s="34"/>
      <c r="B465" s="34"/>
      <c r="C465" s="34"/>
      <c r="D465" s="34"/>
      <c r="E465" s="34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4.25">
      <c r="A466" s="34"/>
      <c r="B466" s="34"/>
      <c r="C466" s="34"/>
      <c r="D466" s="34"/>
      <c r="E466" s="34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4.25">
      <c r="A467" s="34"/>
      <c r="B467" s="34"/>
      <c r="C467" s="34"/>
      <c r="D467" s="34"/>
      <c r="E467" s="34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4.25">
      <c r="A468" s="34"/>
      <c r="B468" s="34"/>
      <c r="C468" s="34"/>
      <c r="D468" s="34"/>
      <c r="E468" s="34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4.25">
      <c r="A469" s="34"/>
      <c r="B469" s="34"/>
      <c r="C469" s="34"/>
      <c r="D469" s="34"/>
      <c r="E469" s="34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4.25">
      <c r="A470" s="34"/>
      <c r="B470" s="34"/>
      <c r="C470" s="34"/>
      <c r="D470" s="34"/>
      <c r="E470" s="34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4.25">
      <c r="A471" s="34"/>
      <c r="B471" s="34"/>
      <c r="C471" s="34"/>
      <c r="D471" s="34"/>
      <c r="E471" s="34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4.25">
      <c r="A472" s="34"/>
      <c r="B472" s="34"/>
      <c r="C472" s="34"/>
      <c r="D472" s="34"/>
      <c r="E472" s="34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4.25">
      <c r="A473" s="34"/>
      <c r="B473" s="34"/>
      <c r="C473" s="34"/>
      <c r="D473" s="34"/>
      <c r="E473" s="34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4.25">
      <c r="A474" s="34"/>
      <c r="B474" s="34"/>
      <c r="C474" s="34"/>
      <c r="D474" s="34"/>
      <c r="E474" s="34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4.25">
      <c r="A475" s="34"/>
      <c r="B475" s="34"/>
      <c r="C475" s="34"/>
      <c r="D475" s="34"/>
      <c r="E475" s="34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4.25">
      <c r="A476" s="34"/>
      <c r="B476" s="34"/>
      <c r="C476" s="34"/>
      <c r="D476" s="34"/>
      <c r="E476" s="34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4.25">
      <c r="A477" s="34"/>
      <c r="B477" s="34"/>
      <c r="C477" s="34"/>
      <c r="D477" s="34"/>
      <c r="E477" s="34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4.25">
      <c r="A478" s="34"/>
      <c r="B478" s="34"/>
      <c r="C478" s="34"/>
      <c r="D478" s="34"/>
      <c r="E478" s="34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4.25">
      <c r="A479" s="34"/>
      <c r="B479" s="34"/>
      <c r="C479" s="34"/>
      <c r="D479" s="34"/>
      <c r="E479" s="34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4.25">
      <c r="A480" s="34"/>
      <c r="B480" s="34"/>
      <c r="C480" s="34"/>
      <c r="D480" s="34"/>
      <c r="E480" s="34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4.25">
      <c r="A481" s="34"/>
      <c r="B481" s="34"/>
      <c r="C481" s="34"/>
      <c r="D481" s="34"/>
      <c r="E481" s="34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4.25">
      <c r="A482" s="34"/>
      <c r="B482" s="34"/>
      <c r="C482" s="34"/>
      <c r="D482" s="34"/>
      <c r="E482" s="34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4.25">
      <c r="A483" s="34"/>
      <c r="B483" s="34"/>
      <c r="C483" s="34"/>
      <c r="D483" s="34"/>
      <c r="E483" s="34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4.25">
      <c r="A484" s="34"/>
      <c r="B484" s="34"/>
      <c r="C484" s="34"/>
      <c r="D484" s="34"/>
      <c r="E484" s="34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4.25">
      <c r="A485" s="34"/>
      <c r="B485" s="34"/>
      <c r="C485" s="34"/>
      <c r="D485" s="34"/>
      <c r="E485" s="34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4.25">
      <c r="A486" s="34"/>
      <c r="B486" s="34"/>
      <c r="C486" s="34"/>
      <c r="D486" s="34"/>
      <c r="E486" s="34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4.25">
      <c r="A487" s="34"/>
      <c r="B487" s="34"/>
      <c r="C487" s="34"/>
      <c r="D487" s="34"/>
      <c r="E487" s="34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4.25">
      <c r="A488" s="34"/>
      <c r="B488" s="34"/>
      <c r="C488" s="34"/>
      <c r="D488" s="34"/>
      <c r="E488" s="34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4.25">
      <c r="A489" s="34"/>
      <c r="B489" s="34"/>
      <c r="C489" s="34"/>
      <c r="D489" s="34"/>
      <c r="E489" s="34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4.25">
      <c r="A490" s="34"/>
      <c r="B490" s="34"/>
      <c r="C490" s="34"/>
      <c r="D490" s="34"/>
      <c r="E490" s="34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4.25">
      <c r="A491" s="34"/>
      <c r="B491" s="34"/>
      <c r="C491" s="34"/>
      <c r="D491" s="34"/>
      <c r="E491" s="34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4.25">
      <c r="A492" s="34"/>
      <c r="B492" s="34"/>
      <c r="C492" s="34"/>
      <c r="D492" s="34"/>
      <c r="E492" s="34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4.25">
      <c r="A493" s="34"/>
      <c r="B493" s="34"/>
      <c r="C493" s="34"/>
      <c r="D493" s="34"/>
      <c r="E493" s="34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4.25">
      <c r="A494" s="34"/>
      <c r="B494" s="34"/>
      <c r="C494" s="34"/>
      <c r="D494" s="34"/>
      <c r="E494" s="34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4.25">
      <c r="A495" s="34"/>
      <c r="B495" s="34"/>
      <c r="C495" s="34"/>
      <c r="D495" s="34"/>
      <c r="E495" s="34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4.25">
      <c r="A496" s="34"/>
      <c r="B496" s="34"/>
      <c r="C496" s="34"/>
      <c r="D496" s="34"/>
      <c r="E496" s="34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4.25">
      <c r="A497" s="34"/>
      <c r="B497" s="34"/>
      <c r="C497" s="34"/>
      <c r="D497" s="34"/>
      <c r="E497" s="34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4.25">
      <c r="A498" s="34"/>
      <c r="B498" s="34"/>
      <c r="C498" s="34"/>
      <c r="D498" s="34"/>
      <c r="E498" s="34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4.25">
      <c r="A499" s="34"/>
      <c r="B499" s="34"/>
      <c r="C499" s="34"/>
      <c r="D499" s="34"/>
      <c r="E499" s="34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4.25">
      <c r="A500" s="34"/>
      <c r="B500" s="34"/>
      <c r="C500" s="34"/>
      <c r="D500" s="34"/>
      <c r="E500" s="34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4.25">
      <c r="A501" s="34"/>
      <c r="B501" s="34"/>
      <c r="C501" s="34"/>
      <c r="D501" s="34"/>
      <c r="E501" s="34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4.25">
      <c r="A502" s="34"/>
      <c r="B502" s="34"/>
      <c r="C502" s="34"/>
      <c r="D502" s="34"/>
      <c r="E502" s="34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4.25">
      <c r="A503" s="34"/>
      <c r="B503" s="34"/>
      <c r="C503" s="34"/>
      <c r="D503" s="34"/>
      <c r="E503" s="34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4.25">
      <c r="A504" s="34"/>
      <c r="B504" s="34"/>
      <c r="C504" s="34"/>
      <c r="D504" s="34"/>
      <c r="E504" s="34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4.25">
      <c r="A505" s="34"/>
      <c r="B505" s="34"/>
      <c r="C505" s="34"/>
      <c r="D505" s="34"/>
      <c r="E505" s="34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4.25">
      <c r="A506" s="34"/>
      <c r="B506" s="34"/>
      <c r="C506" s="34"/>
      <c r="D506" s="34"/>
      <c r="E506" s="34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4.25">
      <c r="A507" s="34"/>
      <c r="B507" s="34"/>
      <c r="C507" s="34"/>
      <c r="D507" s="34"/>
      <c r="E507" s="34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4.25">
      <c r="A508" s="34"/>
      <c r="B508" s="34"/>
      <c r="C508" s="34"/>
      <c r="D508" s="34"/>
      <c r="E508" s="34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4.25">
      <c r="A509" s="34"/>
      <c r="B509" s="34"/>
      <c r="C509" s="34"/>
      <c r="D509" s="34"/>
      <c r="E509" s="34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4.25">
      <c r="A510" s="34"/>
      <c r="B510" s="34"/>
      <c r="C510" s="34"/>
      <c r="D510" s="34"/>
      <c r="E510" s="34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4.25">
      <c r="A511" s="34"/>
      <c r="B511" s="34"/>
      <c r="C511" s="34"/>
      <c r="D511" s="34"/>
      <c r="E511" s="34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4.25">
      <c r="A512" s="34"/>
      <c r="B512" s="34"/>
      <c r="C512" s="34"/>
      <c r="D512" s="34"/>
      <c r="E512" s="34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4.25">
      <c r="A513" s="34"/>
      <c r="B513" s="34"/>
      <c r="C513" s="34"/>
      <c r="D513" s="34"/>
      <c r="E513" s="34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4.25">
      <c r="A514" s="34"/>
      <c r="B514" s="34"/>
      <c r="C514" s="34"/>
      <c r="D514" s="34"/>
      <c r="E514" s="34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4.25">
      <c r="A515" s="34"/>
      <c r="B515" s="34"/>
      <c r="C515" s="34"/>
      <c r="D515" s="34"/>
      <c r="E515" s="34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4.25">
      <c r="A516" s="34"/>
      <c r="B516" s="34"/>
      <c r="C516" s="34"/>
      <c r="D516" s="34"/>
      <c r="E516" s="34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4.25">
      <c r="A517" s="34"/>
      <c r="B517" s="34"/>
      <c r="C517" s="34"/>
      <c r="D517" s="34"/>
      <c r="E517" s="34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4.25">
      <c r="A518" s="34"/>
      <c r="B518" s="34"/>
      <c r="C518" s="34"/>
      <c r="D518" s="34"/>
      <c r="E518" s="34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4.25">
      <c r="A519" s="34"/>
      <c r="B519" s="34"/>
      <c r="C519" s="34"/>
      <c r="D519" s="34"/>
      <c r="E519" s="34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4.25">
      <c r="A520" s="34"/>
      <c r="B520" s="34"/>
      <c r="C520" s="34"/>
      <c r="D520" s="34"/>
      <c r="E520" s="34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4.25">
      <c r="A521" s="34"/>
      <c r="B521" s="34"/>
      <c r="C521" s="34"/>
      <c r="D521" s="34"/>
      <c r="E521" s="34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4.25">
      <c r="A522" s="34"/>
      <c r="B522" s="34"/>
      <c r="C522" s="34"/>
      <c r="D522" s="34"/>
      <c r="E522" s="34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4.25">
      <c r="A523" s="34"/>
      <c r="B523" s="34"/>
      <c r="C523" s="34"/>
      <c r="D523" s="34"/>
      <c r="E523" s="34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4.25">
      <c r="A524" s="34"/>
      <c r="B524" s="34"/>
      <c r="C524" s="34"/>
      <c r="D524" s="34"/>
      <c r="E524" s="34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4.25">
      <c r="A525" s="34"/>
      <c r="B525" s="34"/>
      <c r="C525" s="34"/>
      <c r="D525" s="34"/>
      <c r="E525" s="34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4.25">
      <c r="A526" s="34"/>
      <c r="B526" s="34"/>
      <c r="C526" s="34"/>
      <c r="D526" s="34"/>
      <c r="E526" s="34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4.25">
      <c r="A527" s="34"/>
      <c r="B527" s="34"/>
      <c r="C527" s="34"/>
      <c r="D527" s="34"/>
      <c r="E527" s="34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4.25">
      <c r="A528" s="34"/>
      <c r="B528" s="34"/>
      <c r="C528" s="34"/>
      <c r="D528" s="34"/>
      <c r="E528" s="34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4.25">
      <c r="A529" s="34"/>
      <c r="B529" s="34"/>
      <c r="C529" s="34"/>
      <c r="D529" s="34"/>
      <c r="E529" s="34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4.25">
      <c r="A530" s="34"/>
      <c r="B530" s="34"/>
      <c r="C530" s="34"/>
      <c r="D530" s="34"/>
      <c r="E530" s="34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4.25">
      <c r="A531" s="34"/>
      <c r="B531" s="34"/>
      <c r="C531" s="34"/>
      <c r="D531" s="34"/>
      <c r="E531" s="34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4.25">
      <c r="A532" s="34"/>
      <c r="B532" s="34"/>
      <c r="C532" s="34"/>
      <c r="D532" s="34"/>
      <c r="E532" s="34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4.25">
      <c r="A533" s="34"/>
      <c r="B533" s="34"/>
      <c r="C533" s="34"/>
      <c r="D533" s="34"/>
      <c r="E533" s="34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4.25">
      <c r="A534" s="34"/>
      <c r="B534" s="34"/>
      <c r="C534" s="34"/>
      <c r="D534" s="34"/>
      <c r="E534" s="34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4.25">
      <c r="A535" s="34"/>
      <c r="B535" s="34"/>
      <c r="C535" s="34"/>
      <c r="D535" s="34"/>
      <c r="E535" s="34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4.25">
      <c r="A536" s="34"/>
      <c r="B536" s="34"/>
      <c r="C536" s="34"/>
      <c r="D536" s="34"/>
      <c r="E536" s="34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4.25">
      <c r="A537" s="34"/>
      <c r="B537" s="34"/>
      <c r="C537" s="34"/>
      <c r="D537" s="34"/>
      <c r="E537" s="34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4.25">
      <c r="A538" s="34"/>
      <c r="B538" s="34"/>
      <c r="C538" s="34"/>
      <c r="D538" s="34"/>
      <c r="E538" s="34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4.25">
      <c r="A539" s="34"/>
      <c r="B539" s="34"/>
      <c r="C539" s="34"/>
      <c r="D539" s="34"/>
      <c r="E539" s="34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4.25">
      <c r="A540" s="34"/>
      <c r="B540" s="34"/>
      <c r="C540" s="34"/>
      <c r="D540" s="34"/>
      <c r="E540" s="34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4.25">
      <c r="A541" s="34"/>
      <c r="B541" s="34"/>
      <c r="C541" s="34"/>
      <c r="D541" s="34"/>
      <c r="E541" s="34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4.25">
      <c r="A542" s="34"/>
      <c r="B542" s="34"/>
      <c r="C542" s="34"/>
      <c r="D542" s="34"/>
      <c r="E542" s="34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4.25">
      <c r="A543" s="34"/>
      <c r="B543" s="34"/>
      <c r="C543" s="34"/>
      <c r="D543" s="34"/>
      <c r="E543" s="34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4.25">
      <c r="A544" s="34"/>
      <c r="B544" s="34"/>
      <c r="C544" s="34"/>
      <c r="D544" s="34"/>
      <c r="E544" s="34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4.25">
      <c r="A545" s="34"/>
      <c r="B545" s="34"/>
      <c r="C545" s="34"/>
      <c r="D545" s="34"/>
      <c r="E545" s="34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4.25">
      <c r="A546" s="34"/>
      <c r="B546" s="34"/>
      <c r="C546" s="34"/>
      <c r="D546" s="34"/>
      <c r="E546" s="34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4.25">
      <c r="A547" s="34"/>
      <c r="B547" s="34"/>
      <c r="C547" s="34"/>
      <c r="D547" s="34"/>
      <c r="E547" s="34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4.25">
      <c r="A548" s="34"/>
      <c r="B548" s="34"/>
      <c r="C548" s="34"/>
      <c r="D548" s="34"/>
      <c r="E548" s="34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4.25">
      <c r="A549" s="34"/>
      <c r="B549" s="34"/>
      <c r="C549" s="34"/>
      <c r="D549" s="34"/>
      <c r="E549" s="34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4.25">
      <c r="A550" s="34"/>
      <c r="B550" s="34"/>
      <c r="C550" s="34"/>
      <c r="D550" s="34"/>
      <c r="E550" s="34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4.25">
      <c r="A551" s="34"/>
      <c r="B551" s="34"/>
      <c r="C551" s="34"/>
      <c r="D551" s="34"/>
      <c r="E551" s="34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4.25">
      <c r="A552" s="34"/>
      <c r="B552" s="34"/>
      <c r="C552" s="34"/>
      <c r="D552" s="34"/>
      <c r="E552" s="34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4.25">
      <c r="A553" s="34"/>
      <c r="B553" s="34"/>
      <c r="C553" s="34"/>
      <c r="D553" s="34"/>
      <c r="E553" s="34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4.25">
      <c r="A554" s="34"/>
      <c r="B554" s="34"/>
      <c r="C554" s="34"/>
      <c r="D554" s="34"/>
      <c r="E554" s="34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4.25">
      <c r="A555" s="34"/>
      <c r="B555" s="34"/>
      <c r="C555" s="34"/>
      <c r="D555" s="34"/>
      <c r="E555" s="34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4.25">
      <c r="A556" s="34"/>
      <c r="B556" s="34"/>
      <c r="C556" s="34"/>
      <c r="D556" s="34"/>
      <c r="E556" s="34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4.25">
      <c r="A557" s="34"/>
      <c r="B557" s="34"/>
      <c r="C557" s="34"/>
      <c r="D557" s="34"/>
      <c r="E557" s="34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4.25">
      <c r="A558" s="34"/>
      <c r="B558" s="34"/>
      <c r="C558" s="34"/>
      <c r="D558" s="34"/>
      <c r="E558" s="34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4.25">
      <c r="A559" s="34"/>
      <c r="B559" s="34"/>
      <c r="C559" s="34"/>
      <c r="D559" s="34"/>
      <c r="E559" s="34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4.25">
      <c r="A560" s="34"/>
      <c r="B560" s="34"/>
      <c r="C560" s="34"/>
      <c r="D560" s="34"/>
      <c r="E560" s="34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4.25">
      <c r="A561" s="34"/>
      <c r="B561" s="34"/>
      <c r="C561" s="34"/>
      <c r="D561" s="34"/>
      <c r="E561" s="34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4.25">
      <c r="A562" s="34"/>
      <c r="B562" s="34"/>
      <c r="C562" s="34"/>
      <c r="D562" s="34"/>
      <c r="E562" s="34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4.25">
      <c r="A563" s="34"/>
      <c r="B563" s="34"/>
      <c r="C563" s="34"/>
      <c r="D563" s="34"/>
      <c r="E563" s="34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4.25">
      <c r="A564" s="34"/>
      <c r="B564" s="34"/>
      <c r="C564" s="34"/>
      <c r="D564" s="34"/>
      <c r="E564" s="34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4.25">
      <c r="A565" s="34"/>
      <c r="B565" s="34"/>
      <c r="C565" s="34"/>
      <c r="D565" s="34"/>
      <c r="E565" s="34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4.25">
      <c r="A566" s="34"/>
      <c r="B566" s="34"/>
      <c r="C566" s="34"/>
      <c r="D566" s="34"/>
      <c r="E566" s="34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4.25">
      <c r="A567" s="34"/>
      <c r="B567" s="34"/>
      <c r="C567" s="34"/>
      <c r="D567" s="34"/>
      <c r="E567" s="34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4.25">
      <c r="A568" s="34"/>
      <c r="B568" s="34"/>
      <c r="C568" s="34"/>
      <c r="D568" s="34"/>
      <c r="E568" s="34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4.25">
      <c r="A569" s="34"/>
      <c r="B569" s="34"/>
      <c r="C569" s="34"/>
      <c r="D569" s="34"/>
      <c r="E569" s="34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4.25">
      <c r="A570" s="34"/>
      <c r="B570" s="34"/>
      <c r="C570" s="34"/>
      <c r="D570" s="34"/>
      <c r="E570" s="34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4.25">
      <c r="A571" s="34"/>
      <c r="B571" s="34"/>
      <c r="C571" s="34"/>
      <c r="D571" s="34"/>
      <c r="E571" s="34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4.25">
      <c r="A572" s="34"/>
      <c r="B572" s="34"/>
      <c r="C572" s="34"/>
      <c r="D572" s="34"/>
      <c r="E572" s="34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4.25">
      <c r="A573" s="34"/>
      <c r="B573" s="34"/>
      <c r="C573" s="34"/>
      <c r="D573" s="34"/>
      <c r="E573" s="34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4.25">
      <c r="A574" s="34"/>
      <c r="B574" s="34"/>
      <c r="C574" s="34"/>
      <c r="D574" s="34"/>
      <c r="E574" s="34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4.25">
      <c r="A575" s="34"/>
      <c r="B575" s="34"/>
      <c r="C575" s="34"/>
      <c r="D575" s="34"/>
      <c r="E575" s="34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4.25">
      <c r="A576" s="34"/>
      <c r="B576" s="34"/>
      <c r="C576" s="34"/>
      <c r="D576" s="34"/>
      <c r="E576" s="34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4.25">
      <c r="A577" s="34"/>
      <c r="B577" s="34"/>
      <c r="C577" s="34"/>
      <c r="D577" s="34"/>
      <c r="E577" s="34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4.25">
      <c r="A578" s="34"/>
      <c r="B578" s="34"/>
      <c r="C578" s="34"/>
      <c r="D578" s="34"/>
      <c r="E578" s="34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4.25">
      <c r="A579" s="34"/>
      <c r="B579" s="34"/>
      <c r="C579" s="34"/>
      <c r="D579" s="34"/>
      <c r="E579" s="34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4.25">
      <c r="A580" s="34"/>
      <c r="B580" s="34"/>
      <c r="C580" s="34"/>
      <c r="D580" s="34"/>
      <c r="E580" s="34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4.25">
      <c r="A581" s="34"/>
      <c r="B581" s="34"/>
      <c r="C581" s="34"/>
      <c r="D581" s="34"/>
      <c r="E581" s="34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4.25">
      <c r="A582" s="34"/>
      <c r="B582" s="34"/>
      <c r="C582" s="34"/>
      <c r="D582" s="34"/>
      <c r="E582" s="34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4.25">
      <c r="A583" s="34"/>
      <c r="B583" s="34"/>
      <c r="C583" s="34"/>
      <c r="D583" s="34"/>
      <c r="E583" s="34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4.25">
      <c r="A584" s="34"/>
      <c r="B584" s="34"/>
      <c r="C584" s="34"/>
      <c r="D584" s="34"/>
      <c r="E584" s="34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4.25">
      <c r="A585" s="34"/>
      <c r="B585" s="34"/>
      <c r="C585" s="34"/>
      <c r="D585" s="34"/>
      <c r="E585" s="34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4.25">
      <c r="A586" s="34"/>
      <c r="B586" s="34"/>
      <c r="C586" s="34"/>
      <c r="D586" s="34"/>
      <c r="E586" s="34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4.25">
      <c r="A587" s="34"/>
      <c r="B587" s="34"/>
      <c r="C587" s="34"/>
      <c r="D587" s="34"/>
      <c r="E587" s="34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4.25">
      <c r="A588" s="34"/>
      <c r="B588" s="34"/>
      <c r="C588" s="34"/>
      <c r="D588" s="34"/>
      <c r="E588" s="34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4.25">
      <c r="A589" s="34"/>
      <c r="B589" s="34"/>
      <c r="C589" s="34"/>
      <c r="D589" s="34"/>
      <c r="E589" s="34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4.25">
      <c r="A590" s="34"/>
      <c r="B590" s="34"/>
      <c r="C590" s="34"/>
      <c r="D590" s="34"/>
      <c r="E590" s="34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4.25">
      <c r="A591" s="34"/>
      <c r="B591" s="34"/>
      <c r="C591" s="34"/>
      <c r="D591" s="34"/>
      <c r="E591" s="34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4.25">
      <c r="A592" s="34"/>
      <c r="B592" s="34"/>
      <c r="C592" s="34"/>
      <c r="D592" s="34"/>
      <c r="E592" s="34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4.25">
      <c r="A593" s="34"/>
      <c r="B593" s="34"/>
      <c r="C593" s="34"/>
      <c r="D593" s="34"/>
      <c r="E593" s="34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4.25">
      <c r="A594" s="34"/>
      <c r="B594" s="34"/>
      <c r="C594" s="34"/>
      <c r="D594" s="34"/>
      <c r="E594" s="34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4.25">
      <c r="A595" s="34"/>
      <c r="B595" s="34"/>
      <c r="C595" s="34"/>
      <c r="D595" s="34"/>
      <c r="E595" s="34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4.25">
      <c r="A596" s="34"/>
      <c r="B596" s="34"/>
      <c r="C596" s="34"/>
      <c r="D596" s="34"/>
      <c r="E596" s="34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4.25">
      <c r="A597" s="34"/>
      <c r="B597" s="34"/>
      <c r="C597" s="34"/>
      <c r="D597" s="34"/>
      <c r="E597" s="34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4.25">
      <c r="A598" s="34"/>
      <c r="B598" s="34"/>
      <c r="C598" s="34"/>
      <c r="D598" s="34"/>
      <c r="E598" s="34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4.25">
      <c r="A599" s="34"/>
      <c r="B599" s="34"/>
      <c r="C599" s="34"/>
      <c r="D599" s="34"/>
      <c r="E599" s="34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4.25">
      <c r="A600" s="34"/>
      <c r="B600" s="34"/>
      <c r="C600" s="34"/>
      <c r="D600" s="34"/>
      <c r="E600" s="34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4.25">
      <c r="A601" s="34"/>
      <c r="B601" s="34"/>
      <c r="C601" s="34"/>
      <c r="D601" s="34"/>
      <c r="E601" s="34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4.25">
      <c r="A602" s="34"/>
      <c r="B602" s="34"/>
      <c r="C602" s="34"/>
      <c r="D602" s="34"/>
      <c r="E602" s="34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4.25">
      <c r="A603" s="34"/>
      <c r="B603" s="34"/>
      <c r="C603" s="34"/>
      <c r="D603" s="34"/>
      <c r="E603" s="34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4.25">
      <c r="A604" s="34"/>
      <c r="B604" s="37"/>
      <c r="C604" s="37"/>
      <c r="D604" s="37"/>
      <c r="E604" s="37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4.25">
      <c r="A605" s="37"/>
      <c r="B605" s="37"/>
      <c r="C605" s="37"/>
      <c r="D605" s="37"/>
      <c r="E605" s="37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4.25">
      <c r="A606" s="37"/>
      <c r="B606" s="37"/>
      <c r="C606" s="37"/>
      <c r="D606" s="37"/>
      <c r="E606" s="37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4.25">
      <c r="A607" s="37"/>
      <c r="B607" s="37"/>
      <c r="C607" s="37"/>
      <c r="D607" s="37"/>
      <c r="E607" s="37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4.25">
      <c r="A608" s="37"/>
      <c r="B608" s="37"/>
      <c r="C608" s="37"/>
      <c r="D608" s="37"/>
      <c r="E608" s="37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4.25">
      <c r="A609" s="37"/>
      <c r="B609" s="37"/>
      <c r="C609" s="37"/>
      <c r="D609" s="37"/>
      <c r="E609" s="37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4.25">
      <c r="A610" s="37"/>
      <c r="B610" s="37"/>
      <c r="C610" s="37"/>
      <c r="D610" s="37"/>
      <c r="E610" s="37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4.25">
      <c r="A611" s="37"/>
      <c r="B611" s="37"/>
      <c r="C611" s="37"/>
      <c r="D611" s="37"/>
      <c r="E611" s="37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4.25">
      <c r="A612" s="37"/>
      <c r="B612" s="37"/>
      <c r="C612" s="37"/>
      <c r="D612" s="37"/>
      <c r="E612" s="37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4.25">
      <c r="A613" s="37"/>
      <c r="B613" s="37"/>
      <c r="C613" s="37"/>
      <c r="D613" s="37"/>
      <c r="E613" s="37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4.25">
      <c r="A614" s="37"/>
      <c r="B614" s="37"/>
      <c r="C614" s="37"/>
      <c r="D614" s="37"/>
      <c r="E614" s="37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4.25">
      <c r="A615" s="37"/>
      <c r="B615" s="37"/>
      <c r="C615" s="37"/>
      <c r="D615" s="37"/>
      <c r="E615" s="37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4.25">
      <c r="A616" s="37"/>
      <c r="B616" s="37"/>
      <c r="C616" s="37"/>
      <c r="D616" s="37"/>
      <c r="E616" s="37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4.25">
      <c r="A617" s="37"/>
      <c r="B617" s="37"/>
      <c r="C617" s="37"/>
      <c r="D617" s="37"/>
      <c r="E617" s="37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4.25">
      <c r="A618" s="37"/>
      <c r="B618" s="37"/>
      <c r="C618" s="37"/>
      <c r="D618" s="37"/>
      <c r="E618" s="37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4.25">
      <c r="A619" s="37"/>
      <c r="B619" s="37"/>
      <c r="C619" s="37"/>
      <c r="D619" s="37"/>
      <c r="E619" s="37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4.25">
      <c r="A620" s="37"/>
      <c r="B620" s="37"/>
      <c r="C620" s="37"/>
      <c r="D620" s="37"/>
      <c r="E620" s="37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4.25">
      <c r="A621" s="37"/>
      <c r="B621" s="37"/>
      <c r="C621" s="37"/>
      <c r="D621" s="37"/>
      <c r="E621" s="37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4.25">
      <c r="A622" s="37"/>
      <c r="B622" s="37"/>
      <c r="C622" s="37"/>
      <c r="D622" s="37"/>
      <c r="E622" s="37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4.25">
      <c r="A623" s="37"/>
      <c r="B623" s="37"/>
      <c r="C623" s="37"/>
      <c r="D623" s="37"/>
      <c r="E623" s="37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4.25">
      <c r="A624" s="37"/>
      <c r="B624" s="37"/>
      <c r="C624" s="37"/>
      <c r="D624" s="37"/>
      <c r="E624" s="37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4.25">
      <c r="A625" s="37"/>
      <c r="B625" s="37"/>
      <c r="C625" s="37"/>
      <c r="D625" s="37"/>
      <c r="E625" s="37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4.25">
      <c r="A626" s="37"/>
      <c r="B626" s="37"/>
      <c r="C626" s="37"/>
      <c r="D626" s="37"/>
      <c r="E626" s="37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4.25">
      <c r="A627" s="37"/>
      <c r="B627" s="37"/>
      <c r="C627" s="37"/>
      <c r="D627" s="37"/>
      <c r="E627" s="37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4.25">
      <c r="A628" s="37"/>
      <c r="B628" s="37"/>
      <c r="C628" s="37"/>
      <c r="D628" s="37"/>
      <c r="E628" s="37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4.25">
      <c r="A629" s="37"/>
      <c r="B629" s="37"/>
      <c r="C629" s="37"/>
      <c r="D629" s="37"/>
      <c r="E629" s="37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4.25">
      <c r="A630" s="37"/>
      <c r="B630" s="37"/>
      <c r="C630" s="37"/>
      <c r="D630" s="37"/>
      <c r="E630" s="37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4.25">
      <c r="A631" s="37"/>
      <c r="B631" s="37"/>
      <c r="C631" s="37"/>
      <c r="D631" s="37"/>
      <c r="E631" s="37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4.25">
      <c r="A632" s="37"/>
      <c r="B632" s="37"/>
      <c r="C632" s="37"/>
      <c r="D632" s="37"/>
      <c r="E632" s="37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4.25">
      <c r="A633" s="37"/>
      <c r="B633" s="37"/>
      <c r="C633" s="37"/>
      <c r="D633" s="37"/>
      <c r="E633" s="37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4.25">
      <c r="A634" s="37"/>
      <c r="B634" s="37"/>
      <c r="C634" s="37"/>
      <c r="D634" s="37"/>
      <c r="E634" s="37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4.25">
      <c r="A635" s="37"/>
      <c r="B635" s="37"/>
      <c r="C635" s="37"/>
      <c r="D635" s="37"/>
      <c r="E635" s="37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4.25">
      <c r="A636" s="37"/>
      <c r="B636" s="37"/>
      <c r="C636" s="37"/>
      <c r="D636" s="37"/>
      <c r="E636" s="37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4.25">
      <c r="A637" s="37"/>
      <c r="B637" s="37"/>
      <c r="C637" s="37"/>
      <c r="D637" s="37"/>
      <c r="E637" s="37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4.25">
      <c r="A638" s="37"/>
      <c r="B638" s="37"/>
      <c r="C638" s="37"/>
      <c r="D638" s="37"/>
      <c r="E638" s="37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4.25">
      <c r="A639" s="37"/>
      <c r="B639" s="37"/>
      <c r="C639" s="37"/>
      <c r="D639" s="37"/>
      <c r="E639" s="37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4.25">
      <c r="A640" s="37"/>
      <c r="B640" s="37"/>
      <c r="C640" s="37"/>
      <c r="D640" s="37"/>
      <c r="E640" s="37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4.25">
      <c r="A641" s="37"/>
      <c r="B641" s="37"/>
      <c r="C641" s="37"/>
      <c r="D641" s="37"/>
      <c r="E641" s="37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4.25">
      <c r="A642" s="37"/>
      <c r="B642" s="37"/>
      <c r="C642" s="37"/>
      <c r="D642" s="37"/>
      <c r="E642" s="37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4.25">
      <c r="A643" s="37"/>
      <c r="B643" s="37"/>
      <c r="C643" s="37"/>
      <c r="D643" s="37"/>
      <c r="E643" s="37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4.25">
      <c r="A644" s="37"/>
      <c r="B644" s="37"/>
      <c r="C644" s="37"/>
      <c r="D644" s="37"/>
      <c r="E644" s="37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4.25">
      <c r="A645" s="37"/>
      <c r="B645" s="37"/>
      <c r="C645" s="37"/>
      <c r="D645" s="37"/>
      <c r="E645" s="37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4.25">
      <c r="A646" s="37"/>
      <c r="B646" s="37"/>
      <c r="C646" s="37"/>
      <c r="D646" s="37"/>
      <c r="E646" s="37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4.25">
      <c r="A647" s="37"/>
      <c r="B647" s="37"/>
      <c r="C647" s="37"/>
      <c r="D647" s="37"/>
      <c r="E647" s="37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4.25">
      <c r="A648" s="37"/>
      <c r="B648" s="37"/>
      <c r="C648" s="37"/>
      <c r="D648" s="37"/>
      <c r="E648" s="37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4.25">
      <c r="A649" s="37"/>
      <c r="B649" s="37"/>
      <c r="C649" s="37"/>
      <c r="D649" s="37"/>
      <c r="E649" s="37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4.25">
      <c r="A650" s="37"/>
      <c r="B650" s="37"/>
      <c r="C650" s="37"/>
      <c r="D650" s="37"/>
      <c r="E650" s="37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4.25">
      <c r="A651" s="37"/>
      <c r="B651" s="37"/>
      <c r="C651" s="37"/>
      <c r="D651" s="37"/>
      <c r="E651" s="37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4.25">
      <c r="A652" s="37"/>
      <c r="B652" s="37"/>
      <c r="C652" s="37"/>
      <c r="D652" s="37"/>
      <c r="E652" s="37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4.25">
      <c r="A653" s="37"/>
      <c r="B653" s="37"/>
      <c r="C653" s="37"/>
      <c r="D653" s="37"/>
      <c r="E653" s="37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4.25">
      <c r="A654" s="37"/>
      <c r="B654" s="37"/>
      <c r="C654" s="37"/>
      <c r="D654" s="37"/>
      <c r="E654" s="37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4.25">
      <c r="A655" s="37"/>
      <c r="B655" s="37"/>
      <c r="C655" s="37"/>
      <c r="D655" s="37"/>
      <c r="E655" s="37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4.25">
      <c r="A656" s="37"/>
      <c r="B656" s="37"/>
      <c r="C656" s="37"/>
      <c r="D656" s="37"/>
      <c r="E656" s="37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4.25">
      <c r="A657" s="37"/>
      <c r="B657" s="37"/>
      <c r="C657" s="37"/>
      <c r="D657" s="37"/>
      <c r="E657" s="37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4.25">
      <c r="A658" s="37"/>
      <c r="B658" s="37"/>
      <c r="C658" s="37"/>
      <c r="D658" s="37"/>
      <c r="E658" s="37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4.25">
      <c r="A659" s="37"/>
      <c r="B659" s="37"/>
      <c r="C659" s="37"/>
      <c r="D659" s="37"/>
      <c r="E659" s="37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4.25">
      <c r="A660" s="37"/>
      <c r="B660" s="37"/>
      <c r="C660" s="37"/>
      <c r="D660" s="37"/>
      <c r="E660" s="37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4.25">
      <c r="A661" s="37"/>
      <c r="B661" s="37"/>
      <c r="C661" s="37"/>
      <c r="D661" s="37"/>
      <c r="E661" s="37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4.25">
      <c r="A662" s="37"/>
      <c r="B662" s="37"/>
      <c r="C662" s="37"/>
      <c r="D662" s="37"/>
      <c r="E662" s="37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4.25">
      <c r="A663" s="37"/>
      <c r="B663" s="37"/>
      <c r="C663" s="37"/>
      <c r="D663" s="37"/>
      <c r="E663" s="37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4.25">
      <c r="A664" s="37"/>
      <c r="B664" s="37"/>
      <c r="C664" s="37"/>
      <c r="D664" s="37"/>
      <c r="E664" s="37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4.25">
      <c r="A665" s="37"/>
      <c r="B665" s="37"/>
      <c r="C665" s="37"/>
      <c r="D665" s="37"/>
      <c r="E665" s="37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4.25">
      <c r="A666" s="37"/>
      <c r="B666" s="37"/>
      <c r="C666" s="37"/>
      <c r="D666" s="37"/>
      <c r="E666" s="37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4.25">
      <c r="A667" s="37"/>
      <c r="B667" s="37"/>
      <c r="C667" s="37"/>
      <c r="D667" s="37"/>
      <c r="E667" s="37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4.25">
      <c r="A668" s="37"/>
      <c r="B668" s="37"/>
      <c r="C668" s="37"/>
      <c r="D668" s="37"/>
      <c r="E668" s="37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4.25">
      <c r="A669" s="37"/>
      <c r="B669" s="37"/>
      <c r="C669" s="37"/>
      <c r="D669" s="37"/>
      <c r="E669" s="37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4.25">
      <c r="A670" s="37"/>
      <c r="B670" s="37"/>
      <c r="C670" s="37"/>
      <c r="D670" s="37"/>
      <c r="E670" s="37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4.25">
      <c r="A671" s="37"/>
      <c r="B671" s="37"/>
      <c r="C671" s="37"/>
      <c r="D671" s="37"/>
      <c r="E671" s="37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4.25">
      <c r="A672" s="37"/>
      <c r="B672" s="37"/>
      <c r="C672" s="37"/>
      <c r="D672" s="37"/>
      <c r="E672" s="37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4.25">
      <c r="A673" s="37"/>
      <c r="B673" s="37"/>
      <c r="C673" s="37"/>
      <c r="D673" s="37"/>
      <c r="E673" s="37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4.25">
      <c r="A674" s="37"/>
      <c r="B674" s="37"/>
      <c r="C674" s="37"/>
      <c r="D674" s="37"/>
      <c r="E674" s="37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4.25">
      <c r="A675" s="37"/>
      <c r="B675" s="37"/>
      <c r="C675" s="37"/>
      <c r="D675" s="37"/>
      <c r="E675" s="37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4.25">
      <c r="A676" s="37"/>
      <c r="B676" s="37"/>
      <c r="C676" s="37"/>
      <c r="D676" s="37"/>
      <c r="E676" s="37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4.25">
      <c r="A677" s="37"/>
      <c r="B677" s="37"/>
      <c r="C677" s="37"/>
      <c r="D677" s="37"/>
      <c r="E677" s="37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4.25">
      <c r="A678" s="37"/>
      <c r="B678" s="37"/>
      <c r="C678" s="37"/>
      <c r="D678" s="37"/>
      <c r="E678" s="37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4.25">
      <c r="A679" s="37"/>
      <c r="B679" s="37"/>
      <c r="C679" s="37"/>
      <c r="D679" s="37"/>
      <c r="E679" s="37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4.25">
      <c r="A680" s="37"/>
      <c r="B680" s="37"/>
      <c r="C680" s="37"/>
      <c r="D680" s="37"/>
      <c r="E680" s="37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4.25">
      <c r="A681" s="37"/>
      <c r="B681" s="37"/>
      <c r="C681" s="37"/>
      <c r="D681" s="37"/>
      <c r="E681" s="37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4.25">
      <c r="A682" s="37"/>
      <c r="B682" s="37"/>
      <c r="C682" s="37"/>
      <c r="D682" s="37"/>
      <c r="E682" s="37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4.25">
      <c r="A683" s="37"/>
      <c r="B683" s="37"/>
      <c r="C683" s="37"/>
      <c r="D683" s="37"/>
      <c r="E683" s="37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4.25">
      <c r="A684" s="37"/>
      <c r="B684" s="37"/>
      <c r="C684" s="37"/>
      <c r="D684" s="37"/>
      <c r="E684" s="37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4.25">
      <c r="A685" s="37"/>
      <c r="B685" s="37"/>
      <c r="C685" s="37"/>
      <c r="D685" s="37"/>
      <c r="E685" s="37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4.25">
      <c r="A686" s="37"/>
      <c r="B686" s="37"/>
      <c r="C686" s="37"/>
      <c r="D686" s="37"/>
      <c r="E686" s="37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4.25">
      <c r="A687" s="37"/>
      <c r="B687" s="37"/>
      <c r="C687" s="37"/>
      <c r="D687" s="37"/>
      <c r="E687" s="37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4.25">
      <c r="A688" s="37"/>
      <c r="B688" s="37"/>
      <c r="C688" s="37"/>
      <c r="D688" s="37"/>
      <c r="E688" s="37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4.25">
      <c r="A689" s="37"/>
      <c r="B689" s="37"/>
      <c r="C689" s="37"/>
      <c r="D689" s="37"/>
      <c r="E689" s="37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4.25">
      <c r="A690" s="37"/>
      <c r="B690" s="37"/>
      <c r="C690" s="37"/>
      <c r="D690" s="37"/>
      <c r="E690" s="37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4.25">
      <c r="A691" s="37"/>
      <c r="B691" s="37"/>
      <c r="C691" s="37"/>
      <c r="D691" s="37"/>
      <c r="E691" s="37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4.25">
      <c r="A692" s="37"/>
      <c r="B692" s="37"/>
      <c r="C692" s="37"/>
      <c r="D692" s="37"/>
      <c r="E692" s="37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4.25">
      <c r="A693" s="37"/>
      <c r="B693" s="37"/>
      <c r="C693" s="37"/>
      <c r="D693" s="37"/>
      <c r="E693" s="37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4.25">
      <c r="A694" s="37"/>
      <c r="B694" s="37"/>
      <c r="C694" s="37"/>
      <c r="D694" s="37"/>
      <c r="E694" s="37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4.25">
      <c r="A695" s="37"/>
      <c r="B695" s="37"/>
      <c r="C695" s="37"/>
      <c r="D695" s="37"/>
      <c r="E695" s="37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4.25">
      <c r="A696" s="37"/>
      <c r="B696" s="37"/>
      <c r="C696" s="37"/>
      <c r="D696" s="37"/>
      <c r="E696" s="37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4.25">
      <c r="A697" s="37"/>
      <c r="B697" s="37"/>
      <c r="C697" s="37"/>
      <c r="D697" s="37"/>
      <c r="E697" s="37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4.25">
      <c r="A698" s="37"/>
      <c r="B698" s="37"/>
      <c r="C698" s="37"/>
      <c r="D698" s="37"/>
      <c r="E698" s="37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4.25">
      <c r="A699" s="37"/>
      <c r="B699" s="37"/>
      <c r="C699" s="37"/>
      <c r="D699" s="37"/>
      <c r="E699" s="37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4.25">
      <c r="A700" s="37"/>
      <c r="B700" s="37"/>
      <c r="C700" s="37"/>
      <c r="D700" s="37"/>
      <c r="E700" s="37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4.25">
      <c r="A701" s="37"/>
      <c r="B701" s="37"/>
      <c r="C701" s="37"/>
      <c r="D701" s="37"/>
      <c r="E701" s="37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4.25">
      <c r="A702" s="37"/>
      <c r="B702" s="37"/>
      <c r="C702" s="37"/>
      <c r="D702" s="37"/>
      <c r="E702" s="37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4.25">
      <c r="A703" s="37"/>
      <c r="B703" s="37"/>
      <c r="C703" s="37"/>
      <c r="D703" s="37"/>
      <c r="E703" s="37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4.25">
      <c r="A704" s="37"/>
      <c r="B704" s="37"/>
      <c r="C704" s="37"/>
      <c r="D704" s="37"/>
      <c r="E704" s="37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4.25">
      <c r="A705" s="37"/>
      <c r="B705" s="37"/>
      <c r="C705" s="37"/>
      <c r="D705" s="37"/>
      <c r="E705" s="37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4.25">
      <c r="A706" s="37"/>
      <c r="B706" s="37"/>
      <c r="C706" s="37"/>
      <c r="D706" s="37"/>
      <c r="E706" s="37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4.25">
      <c r="A707" s="37"/>
      <c r="B707" s="37"/>
      <c r="C707" s="37"/>
      <c r="D707" s="37"/>
      <c r="E707" s="37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4.25">
      <c r="A708" s="37"/>
      <c r="B708" s="37"/>
      <c r="C708" s="37"/>
      <c r="D708" s="37"/>
      <c r="E708" s="37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4.25">
      <c r="A709" s="37"/>
      <c r="B709" s="37"/>
      <c r="C709" s="37"/>
      <c r="D709" s="37"/>
      <c r="E709" s="37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4.25">
      <c r="A710" s="37"/>
      <c r="B710" s="37"/>
      <c r="C710" s="37"/>
      <c r="D710" s="37"/>
      <c r="E710" s="37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4.25">
      <c r="A711" s="37"/>
      <c r="B711" s="37"/>
      <c r="C711" s="37"/>
      <c r="D711" s="37"/>
      <c r="E711" s="37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4.25">
      <c r="A712" s="37"/>
      <c r="B712" s="37"/>
      <c r="C712" s="37"/>
      <c r="D712" s="37"/>
      <c r="E712" s="37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4.25">
      <c r="A713" s="37"/>
      <c r="B713" s="37"/>
      <c r="C713" s="37"/>
      <c r="D713" s="37"/>
      <c r="E713" s="37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4.25">
      <c r="A714" s="37"/>
      <c r="B714" s="37"/>
      <c r="C714" s="37"/>
      <c r="D714" s="37"/>
      <c r="E714" s="37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4.25">
      <c r="A715" s="37"/>
      <c r="B715" s="37"/>
      <c r="C715" s="37"/>
      <c r="D715" s="37"/>
      <c r="E715" s="37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4.25">
      <c r="A716" s="37"/>
      <c r="B716" s="37"/>
      <c r="C716" s="37"/>
      <c r="D716" s="37"/>
      <c r="E716" s="37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4.25">
      <c r="A717" s="37"/>
      <c r="B717" s="37"/>
      <c r="C717" s="37"/>
      <c r="D717" s="37"/>
      <c r="E717" s="37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4.25">
      <c r="A718" s="37"/>
      <c r="B718" s="37"/>
      <c r="C718" s="37"/>
      <c r="D718" s="37"/>
      <c r="E718" s="37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4.25">
      <c r="A719" s="37"/>
      <c r="B719" s="37"/>
      <c r="C719" s="37"/>
      <c r="D719" s="37"/>
      <c r="E719" s="37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4.25">
      <c r="A720" s="37"/>
      <c r="B720" s="37"/>
      <c r="C720" s="37"/>
      <c r="D720" s="37"/>
      <c r="E720" s="37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4.25">
      <c r="A721" s="37"/>
      <c r="B721" s="37"/>
      <c r="C721" s="37"/>
      <c r="D721" s="37"/>
      <c r="E721" s="37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4.25">
      <c r="A722" s="37"/>
      <c r="B722" s="37"/>
      <c r="C722" s="37"/>
      <c r="D722" s="37"/>
      <c r="E722" s="37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4.25">
      <c r="A723" s="37"/>
      <c r="B723" s="37"/>
      <c r="C723" s="37"/>
      <c r="D723" s="37"/>
      <c r="E723" s="37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4.25">
      <c r="A724" s="37"/>
      <c r="B724" s="37"/>
      <c r="C724" s="37"/>
      <c r="D724" s="37"/>
      <c r="E724" s="37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4.25">
      <c r="A725" s="37"/>
      <c r="B725" s="37"/>
      <c r="C725" s="37"/>
      <c r="D725" s="37"/>
      <c r="E725" s="37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4.25">
      <c r="A726" s="37"/>
      <c r="B726" s="37"/>
      <c r="C726" s="37"/>
      <c r="D726" s="37"/>
      <c r="E726" s="37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4.25">
      <c r="A727" s="37"/>
      <c r="B727" s="37"/>
      <c r="C727" s="37"/>
      <c r="D727" s="37"/>
      <c r="E727" s="37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4.25">
      <c r="A728" s="37"/>
      <c r="B728" s="37"/>
      <c r="C728" s="37"/>
      <c r="D728" s="37"/>
      <c r="E728" s="37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4.25">
      <c r="A729" s="37"/>
      <c r="B729" s="37"/>
      <c r="C729" s="37"/>
      <c r="D729" s="37"/>
      <c r="E729" s="37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4.25">
      <c r="A730" s="37"/>
      <c r="B730" s="37"/>
      <c r="C730" s="37"/>
      <c r="D730" s="37"/>
      <c r="E730" s="37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4.25">
      <c r="A731" s="37"/>
      <c r="B731" s="37"/>
      <c r="C731" s="37"/>
      <c r="D731" s="37"/>
      <c r="E731" s="37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4.25">
      <c r="A732" s="37"/>
      <c r="B732" s="37"/>
      <c r="C732" s="37"/>
      <c r="D732" s="37"/>
      <c r="E732" s="37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4.25">
      <c r="A733" s="37"/>
      <c r="B733" s="37"/>
      <c r="C733" s="37"/>
      <c r="D733" s="37"/>
      <c r="E733" s="37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4.25">
      <c r="A734" s="37"/>
      <c r="B734" s="37"/>
      <c r="C734" s="37"/>
      <c r="D734" s="37"/>
      <c r="E734" s="37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4.25">
      <c r="A735" s="37"/>
      <c r="B735" s="37"/>
      <c r="C735" s="37"/>
      <c r="D735" s="37"/>
      <c r="E735" s="37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4.25">
      <c r="A736" s="37"/>
      <c r="B736" s="37"/>
      <c r="C736" s="37"/>
      <c r="D736" s="37"/>
      <c r="E736" s="37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4.25">
      <c r="A737" s="37"/>
      <c r="B737" s="37"/>
      <c r="C737" s="37"/>
      <c r="D737" s="37"/>
      <c r="E737" s="37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4.25">
      <c r="A738" s="37"/>
      <c r="B738" s="37"/>
      <c r="C738" s="37"/>
      <c r="D738" s="37"/>
      <c r="E738" s="37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4.25">
      <c r="A739" s="37"/>
      <c r="B739" s="37"/>
      <c r="C739" s="37"/>
      <c r="D739" s="37"/>
      <c r="E739" s="37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4.25">
      <c r="A740" s="37"/>
      <c r="B740" s="37"/>
      <c r="C740" s="37"/>
      <c r="D740" s="37"/>
      <c r="E740" s="37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4.25">
      <c r="A741" s="37"/>
      <c r="B741" s="37"/>
      <c r="C741" s="37"/>
      <c r="D741" s="37"/>
      <c r="E741" s="37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4.25">
      <c r="A742" s="37"/>
      <c r="B742" s="37"/>
      <c r="C742" s="37"/>
      <c r="D742" s="37"/>
      <c r="E742" s="37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4.25">
      <c r="A743" s="37"/>
      <c r="B743" s="37"/>
      <c r="C743" s="37"/>
      <c r="D743" s="37"/>
      <c r="E743" s="37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4.25">
      <c r="A744" s="37"/>
      <c r="B744" s="37"/>
      <c r="C744" s="37"/>
      <c r="D744" s="37"/>
      <c r="E744" s="37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4.25">
      <c r="A745" s="37"/>
      <c r="B745" s="37"/>
      <c r="C745" s="37"/>
      <c r="D745" s="37"/>
      <c r="E745" s="37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4.25">
      <c r="A746" s="37"/>
      <c r="B746" s="37"/>
      <c r="C746" s="37"/>
      <c r="D746" s="37"/>
      <c r="E746" s="37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4.25">
      <c r="A747" s="37"/>
      <c r="B747" s="37"/>
      <c r="C747" s="37"/>
      <c r="D747" s="37"/>
      <c r="E747" s="37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4.25">
      <c r="A748" s="37"/>
      <c r="B748" s="37"/>
      <c r="C748" s="37"/>
      <c r="D748" s="37"/>
      <c r="E748" s="37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4.25">
      <c r="A749" s="37"/>
      <c r="B749" s="37"/>
      <c r="C749" s="37"/>
      <c r="D749" s="37"/>
      <c r="E749" s="37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4.25">
      <c r="A750" s="37"/>
      <c r="B750" s="37"/>
      <c r="C750" s="37"/>
      <c r="D750" s="37"/>
      <c r="E750" s="37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4.25">
      <c r="A751" s="37"/>
      <c r="B751" s="37"/>
      <c r="C751" s="37"/>
      <c r="D751" s="37"/>
      <c r="E751" s="37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4.25">
      <c r="A752" s="37"/>
      <c r="B752" s="37"/>
      <c r="C752" s="37"/>
      <c r="D752" s="37"/>
      <c r="E752" s="37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4.25">
      <c r="A753" s="37"/>
      <c r="B753" s="37"/>
      <c r="C753" s="37"/>
      <c r="D753" s="37"/>
      <c r="E753" s="37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4.25">
      <c r="A754" s="37"/>
      <c r="B754" s="37"/>
      <c r="C754" s="37"/>
      <c r="D754" s="37"/>
      <c r="E754" s="37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4.25">
      <c r="A755" s="37"/>
      <c r="B755" s="37"/>
      <c r="C755" s="37"/>
      <c r="D755" s="37"/>
      <c r="E755" s="37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4.25">
      <c r="A756" s="37"/>
      <c r="B756" s="37"/>
      <c r="C756" s="37"/>
      <c r="D756" s="37"/>
      <c r="E756" s="37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4.25">
      <c r="A757" s="37"/>
      <c r="B757" s="37"/>
      <c r="C757" s="37"/>
      <c r="D757" s="37"/>
      <c r="E757" s="37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4.25">
      <c r="A758" s="37"/>
      <c r="B758" s="37"/>
      <c r="C758" s="37"/>
      <c r="D758" s="37"/>
      <c r="E758" s="37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4.25">
      <c r="A759" s="37"/>
      <c r="B759" s="37"/>
      <c r="C759" s="37"/>
      <c r="D759" s="37"/>
      <c r="E759" s="37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4.25">
      <c r="A760" s="37"/>
      <c r="B760" s="37"/>
      <c r="C760" s="37"/>
      <c r="D760" s="37"/>
      <c r="E760" s="37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4.25">
      <c r="A761" s="37"/>
      <c r="B761" s="37"/>
      <c r="C761" s="37"/>
      <c r="D761" s="37"/>
      <c r="E761" s="37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4.25">
      <c r="A762" s="37"/>
      <c r="B762" s="37"/>
      <c r="C762" s="37"/>
      <c r="D762" s="37"/>
      <c r="E762" s="37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4.25">
      <c r="A763" s="37"/>
      <c r="B763" s="37"/>
      <c r="C763" s="37"/>
      <c r="D763" s="37"/>
      <c r="E763" s="37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4.25">
      <c r="A764" s="37"/>
      <c r="B764" s="37"/>
      <c r="C764" s="37"/>
      <c r="D764" s="37"/>
      <c r="E764" s="37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4.25">
      <c r="A765" s="37"/>
      <c r="B765" s="37"/>
      <c r="C765" s="37"/>
      <c r="D765" s="37"/>
      <c r="E765" s="37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4.25">
      <c r="A766" s="37"/>
      <c r="B766" s="37"/>
      <c r="C766" s="37"/>
      <c r="D766" s="37"/>
      <c r="E766" s="37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4.25">
      <c r="A767" s="37"/>
      <c r="B767" s="37"/>
      <c r="C767" s="37"/>
      <c r="D767" s="37"/>
      <c r="E767" s="37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4.25">
      <c r="A768" s="37"/>
      <c r="B768" s="37"/>
      <c r="C768" s="37"/>
      <c r="D768" s="37"/>
      <c r="E768" s="37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4.25">
      <c r="A769" s="37"/>
      <c r="B769" s="37"/>
      <c r="C769" s="37"/>
      <c r="D769" s="37"/>
      <c r="E769" s="37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4.25">
      <c r="A770" s="37"/>
      <c r="B770" s="37"/>
      <c r="C770" s="37"/>
      <c r="D770" s="37"/>
      <c r="E770" s="37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4.25">
      <c r="A771" s="37"/>
      <c r="B771" s="37"/>
      <c r="C771" s="37"/>
      <c r="D771" s="37"/>
      <c r="E771" s="37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4.25">
      <c r="A772" s="37"/>
      <c r="B772" s="37"/>
      <c r="C772" s="37"/>
      <c r="D772" s="37"/>
      <c r="E772" s="37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4.25">
      <c r="A773" s="37"/>
      <c r="B773" s="37"/>
      <c r="C773" s="37"/>
      <c r="D773" s="37"/>
      <c r="E773" s="37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4.25">
      <c r="A774" s="37"/>
      <c r="B774" s="37"/>
      <c r="C774" s="37"/>
      <c r="D774" s="37"/>
      <c r="E774" s="37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4.25">
      <c r="A775" s="37"/>
      <c r="B775" s="37"/>
      <c r="C775" s="37"/>
      <c r="D775" s="37"/>
      <c r="E775" s="37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4.25">
      <c r="A776" s="37"/>
      <c r="B776" s="37"/>
      <c r="C776" s="37"/>
      <c r="D776" s="37"/>
      <c r="E776" s="37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4.25">
      <c r="A777" s="37"/>
      <c r="B777" s="37"/>
      <c r="C777" s="37"/>
      <c r="D777" s="37"/>
      <c r="E777" s="37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4.25">
      <c r="A778" s="37"/>
      <c r="B778" s="37"/>
      <c r="C778" s="37"/>
      <c r="D778" s="37"/>
      <c r="E778" s="37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4.25">
      <c r="A779" s="37"/>
      <c r="B779" s="37"/>
      <c r="C779" s="37"/>
      <c r="D779" s="37"/>
      <c r="E779" s="37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4.25">
      <c r="A780" s="37"/>
      <c r="B780" s="37"/>
      <c r="C780" s="37"/>
      <c r="D780" s="37"/>
      <c r="E780" s="37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4.25">
      <c r="A781" s="37"/>
      <c r="B781" s="37"/>
      <c r="C781" s="37"/>
      <c r="D781" s="37"/>
      <c r="E781" s="37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4.25">
      <c r="A782" s="37"/>
      <c r="B782" s="37"/>
      <c r="C782" s="37"/>
      <c r="D782" s="37"/>
      <c r="E782" s="37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4.25">
      <c r="A783" s="37"/>
      <c r="B783" s="37"/>
      <c r="C783" s="37"/>
      <c r="D783" s="37"/>
      <c r="E783" s="37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4.25">
      <c r="A784" s="37"/>
      <c r="B784" s="37"/>
      <c r="C784" s="37"/>
      <c r="D784" s="37"/>
      <c r="E784" s="37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4.25">
      <c r="A785" s="37"/>
      <c r="B785" s="37"/>
      <c r="C785" s="37"/>
      <c r="D785" s="37"/>
      <c r="E785" s="37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4.25">
      <c r="A786" s="37"/>
      <c r="B786" s="37"/>
      <c r="C786" s="37"/>
      <c r="D786" s="37"/>
      <c r="E786" s="37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4.25">
      <c r="A787" s="37"/>
      <c r="B787" s="37"/>
      <c r="C787" s="37"/>
      <c r="D787" s="37"/>
      <c r="E787" s="37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4.25">
      <c r="A788" s="37"/>
      <c r="B788" s="37"/>
      <c r="C788" s="37"/>
      <c r="D788" s="37"/>
      <c r="E788" s="37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4.25">
      <c r="A789" s="37"/>
      <c r="B789" s="37"/>
      <c r="C789" s="37"/>
      <c r="D789" s="37"/>
      <c r="E789" s="37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4.25">
      <c r="A790" s="37"/>
      <c r="B790" s="37"/>
      <c r="C790" s="37"/>
      <c r="D790" s="37"/>
      <c r="E790" s="37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4.25">
      <c r="A791" s="37"/>
      <c r="B791" s="37"/>
      <c r="C791" s="37"/>
      <c r="D791" s="37"/>
      <c r="E791" s="37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4.25">
      <c r="A792" s="37"/>
      <c r="B792" s="37"/>
      <c r="C792" s="37"/>
      <c r="D792" s="37"/>
      <c r="E792" s="37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4.25">
      <c r="A793" s="37"/>
      <c r="B793" s="37"/>
      <c r="C793" s="37"/>
      <c r="D793" s="37"/>
      <c r="E793" s="37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4.25">
      <c r="A794" s="37"/>
      <c r="B794" s="37"/>
      <c r="C794" s="37"/>
      <c r="D794" s="37"/>
      <c r="E794" s="37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4.25">
      <c r="A795" s="37"/>
      <c r="B795" s="37"/>
      <c r="C795" s="37"/>
      <c r="D795" s="37"/>
      <c r="E795" s="37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4.25">
      <c r="A796" s="37"/>
      <c r="B796" s="37"/>
      <c r="C796" s="37"/>
      <c r="D796" s="37"/>
      <c r="E796" s="37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4.25">
      <c r="A797" s="37"/>
      <c r="B797" s="37"/>
      <c r="C797" s="37"/>
      <c r="D797" s="37"/>
      <c r="E797" s="37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4.25">
      <c r="A798" s="37"/>
      <c r="B798" s="37"/>
      <c r="C798" s="37"/>
      <c r="D798" s="37"/>
      <c r="E798" s="37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4.25">
      <c r="A799" s="37"/>
      <c r="B799" s="37"/>
      <c r="C799" s="37"/>
      <c r="D799" s="37"/>
      <c r="E799" s="37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4.25">
      <c r="A800" s="37"/>
      <c r="B800" s="37"/>
      <c r="C800" s="37"/>
      <c r="D800" s="37"/>
      <c r="E800" s="37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4.25">
      <c r="A801" s="37"/>
      <c r="B801" s="37"/>
      <c r="C801" s="37"/>
      <c r="D801" s="37"/>
      <c r="E801" s="37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4.25">
      <c r="A802" s="37"/>
      <c r="B802" s="37"/>
      <c r="C802" s="37"/>
      <c r="D802" s="37"/>
      <c r="E802" s="37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4.25">
      <c r="A803" s="37"/>
      <c r="B803" s="37"/>
      <c r="C803" s="37"/>
      <c r="D803" s="37"/>
      <c r="E803" s="37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4.25">
      <c r="A804" s="37"/>
      <c r="B804" s="37"/>
      <c r="C804" s="37"/>
      <c r="D804" s="37"/>
      <c r="E804" s="37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4.25">
      <c r="A805" s="37"/>
      <c r="B805" s="37"/>
      <c r="C805" s="37"/>
      <c r="D805" s="37"/>
      <c r="E805" s="37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4.25">
      <c r="A806" s="37"/>
      <c r="B806" s="37"/>
      <c r="C806" s="37"/>
      <c r="D806" s="37"/>
      <c r="E806" s="37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4.25">
      <c r="A807" s="37"/>
      <c r="B807" s="37"/>
      <c r="C807" s="37"/>
      <c r="D807" s="37"/>
      <c r="E807" s="37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4.25">
      <c r="A808" s="37"/>
      <c r="B808" s="37"/>
      <c r="C808" s="37"/>
      <c r="D808" s="37"/>
      <c r="E808" s="37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4.25">
      <c r="A809" s="37"/>
      <c r="B809" s="37"/>
      <c r="C809" s="37"/>
      <c r="D809" s="37"/>
      <c r="E809" s="37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4.25">
      <c r="A810" s="37"/>
      <c r="B810" s="37"/>
      <c r="C810" s="37"/>
      <c r="D810" s="37"/>
      <c r="E810" s="37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4.25">
      <c r="A811" s="37"/>
      <c r="B811" s="37"/>
      <c r="C811" s="37"/>
      <c r="D811" s="37"/>
      <c r="E811" s="37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4.25">
      <c r="A812" s="37"/>
      <c r="B812" s="37"/>
      <c r="C812" s="37"/>
      <c r="D812" s="37"/>
      <c r="E812" s="37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4.25">
      <c r="A813" s="37"/>
      <c r="B813" s="37"/>
      <c r="C813" s="37"/>
      <c r="D813" s="37"/>
      <c r="E813" s="37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4.25">
      <c r="A814" s="37"/>
      <c r="B814" s="37"/>
      <c r="C814" s="37"/>
      <c r="D814" s="37"/>
      <c r="E814" s="37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4.25">
      <c r="A815" s="37"/>
      <c r="B815" s="37"/>
      <c r="C815" s="37"/>
      <c r="D815" s="37"/>
      <c r="E815" s="37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4.25">
      <c r="A816" s="37"/>
      <c r="B816" s="37"/>
      <c r="C816" s="37"/>
      <c r="D816" s="37"/>
      <c r="E816" s="37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4.25">
      <c r="A817" s="37"/>
      <c r="B817" s="37"/>
      <c r="C817" s="37"/>
      <c r="D817" s="37"/>
      <c r="E817" s="37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4.25">
      <c r="A818" s="37"/>
      <c r="B818" s="37"/>
      <c r="C818" s="37"/>
      <c r="D818" s="37"/>
      <c r="E818" s="37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4.25">
      <c r="A819" s="37"/>
      <c r="B819" s="37"/>
      <c r="C819" s="37"/>
      <c r="D819" s="37"/>
      <c r="E819" s="37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4.25">
      <c r="A820" s="37"/>
      <c r="B820" s="37"/>
      <c r="C820" s="37"/>
      <c r="D820" s="37"/>
      <c r="E820" s="37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4.25">
      <c r="A821" s="37"/>
      <c r="B821" s="37"/>
      <c r="C821" s="37"/>
      <c r="D821" s="37"/>
      <c r="E821" s="37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4.25">
      <c r="A822" s="37"/>
      <c r="B822" s="37"/>
      <c r="C822" s="37"/>
      <c r="D822" s="37"/>
      <c r="E822" s="37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4.25">
      <c r="A823" s="37"/>
      <c r="B823" s="37"/>
      <c r="C823" s="37"/>
      <c r="D823" s="37"/>
      <c r="E823" s="37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4.25">
      <c r="A824" s="37"/>
      <c r="B824" s="37"/>
      <c r="C824" s="37"/>
      <c r="D824" s="37"/>
      <c r="E824" s="37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4.25">
      <c r="A825" s="37"/>
      <c r="B825" s="37"/>
      <c r="C825" s="37"/>
      <c r="D825" s="37"/>
      <c r="E825" s="37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4.25">
      <c r="A826" s="37"/>
      <c r="B826" s="37"/>
      <c r="C826" s="37"/>
      <c r="D826" s="37"/>
      <c r="E826" s="37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4.25">
      <c r="A827" s="37"/>
      <c r="B827" s="37"/>
      <c r="C827" s="37"/>
      <c r="D827" s="37"/>
      <c r="E827" s="37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4.25">
      <c r="A828" s="37"/>
      <c r="B828" s="37"/>
      <c r="C828" s="37"/>
      <c r="D828" s="37"/>
      <c r="E828" s="37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4.25">
      <c r="A829" s="37"/>
      <c r="B829" s="37"/>
      <c r="C829" s="37"/>
      <c r="D829" s="37"/>
      <c r="E829" s="37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4.25">
      <c r="A830" s="37"/>
      <c r="B830" s="37"/>
      <c r="C830" s="37"/>
      <c r="D830" s="37"/>
      <c r="E830" s="37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4.25">
      <c r="A831" s="37"/>
      <c r="B831" s="37"/>
      <c r="C831" s="37"/>
      <c r="D831" s="37"/>
      <c r="E831" s="37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4.25">
      <c r="A832" s="37"/>
      <c r="B832" s="37"/>
      <c r="C832" s="37"/>
      <c r="D832" s="37"/>
      <c r="E832" s="37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4.25">
      <c r="A833" s="37"/>
      <c r="B833" s="37"/>
      <c r="C833" s="37"/>
      <c r="D833" s="37"/>
      <c r="E833" s="37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4.25">
      <c r="A834" s="37"/>
      <c r="B834" s="37"/>
      <c r="C834" s="37"/>
      <c r="D834" s="37"/>
      <c r="E834" s="37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4.25">
      <c r="A835" s="37"/>
      <c r="B835" s="37"/>
      <c r="C835" s="37"/>
      <c r="D835" s="37"/>
      <c r="E835" s="37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4.25">
      <c r="A836" s="37"/>
      <c r="B836" s="37"/>
      <c r="C836" s="37"/>
      <c r="D836" s="37"/>
      <c r="E836" s="37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4.25">
      <c r="A837" s="37"/>
      <c r="B837" s="37"/>
      <c r="C837" s="37"/>
      <c r="D837" s="37"/>
      <c r="E837" s="37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4.25">
      <c r="A838" s="37"/>
      <c r="B838" s="37"/>
      <c r="C838" s="37"/>
      <c r="D838" s="37"/>
      <c r="E838" s="37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4.25">
      <c r="A839" s="37"/>
      <c r="B839" s="37"/>
      <c r="C839" s="37"/>
      <c r="D839" s="37"/>
      <c r="E839" s="37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4.25">
      <c r="A840" s="37"/>
      <c r="B840" s="37"/>
      <c r="C840" s="37"/>
      <c r="D840" s="37"/>
      <c r="E840" s="37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4.25">
      <c r="A841" s="37"/>
      <c r="B841" s="37"/>
      <c r="C841" s="37"/>
      <c r="D841" s="37"/>
      <c r="E841" s="37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4.25">
      <c r="A842" s="37"/>
      <c r="B842" s="37"/>
      <c r="C842" s="37"/>
      <c r="D842" s="37"/>
      <c r="E842" s="37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4.25">
      <c r="A843" s="37"/>
      <c r="B843" s="37"/>
      <c r="C843" s="37"/>
      <c r="D843" s="37"/>
      <c r="E843" s="37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4.25">
      <c r="A844" s="37"/>
      <c r="B844" s="37"/>
      <c r="C844" s="37"/>
      <c r="D844" s="37"/>
      <c r="E844" s="37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4.25">
      <c r="A845" s="37"/>
      <c r="B845" s="37"/>
      <c r="C845" s="37"/>
      <c r="D845" s="37"/>
      <c r="E845" s="37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4.25">
      <c r="A846" s="37"/>
      <c r="B846" s="37"/>
      <c r="C846" s="37"/>
      <c r="D846" s="37"/>
      <c r="E846" s="37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4.25">
      <c r="A847" s="37"/>
      <c r="B847" s="37"/>
      <c r="C847" s="37"/>
      <c r="D847" s="37"/>
      <c r="E847" s="37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4.25">
      <c r="A848" s="37"/>
      <c r="B848" s="37"/>
      <c r="C848" s="37"/>
      <c r="D848" s="37"/>
      <c r="E848" s="37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4.25">
      <c r="A849" s="37"/>
      <c r="B849" s="37"/>
      <c r="C849" s="37"/>
      <c r="D849" s="37"/>
      <c r="E849" s="37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4.25">
      <c r="A850" s="37"/>
      <c r="B850" s="37"/>
      <c r="C850" s="37"/>
      <c r="D850" s="37"/>
      <c r="E850" s="37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4.25">
      <c r="A851" s="37"/>
      <c r="B851" s="37"/>
      <c r="C851" s="37"/>
      <c r="D851" s="37"/>
      <c r="E851" s="37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4.25">
      <c r="A852" s="37"/>
      <c r="B852" s="37"/>
      <c r="C852" s="37"/>
      <c r="D852" s="37"/>
      <c r="E852" s="37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4.25">
      <c r="A853" s="37"/>
      <c r="B853" s="37"/>
      <c r="C853" s="37"/>
      <c r="D853" s="37"/>
      <c r="E853" s="37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4.25">
      <c r="A854" s="37"/>
      <c r="B854" s="37"/>
      <c r="C854" s="37"/>
      <c r="D854" s="37"/>
      <c r="E854" s="37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4.25">
      <c r="A855" s="37"/>
      <c r="B855" s="37"/>
      <c r="C855" s="37"/>
      <c r="D855" s="37"/>
      <c r="E855" s="37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4.25">
      <c r="A856" s="37"/>
      <c r="B856" s="37"/>
      <c r="C856" s="37"/>
      <c r="D856" s="37"/>
      <c r="E856" s="37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4.25">
      <c r="A857" s="37"/>
      <c r="B857" s="37"/>
      <c r="C857" s="37"/>
      <c r="D857" s="37"/>
      <c r="E857" s="37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4.25">
      <c r="A858" s="37"/>
      <c r="B858" s="37"/>
      <c r="C858" s="37"/>
      <c r="D858" s="37"/>
      <c r="E858" s="37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4.25">
      <c r="A859" s="37"/>
      <c r="B859" s="37"/>
      <c r="C859" s="37"/>
      <c r="D859" s="37"/>
      <c r="E859" s="37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4.25">
      <c r="A860" s="37"/>
      <c r="B860" s="37"/>
      <c r="C860" s="37"/>
      <c r="D860" s="37"/>
      <c r="E860" s="37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4.25">
      <c r="A861" s="37"/>
      <c r="B861" s="37"/>
      <c r="C861" s="37"/>
      <c r="D861" s="37"/>
      <c r="E861" s="37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4.25">
      <c r="A862" s="37"/>
      <c r="B862" s="37"/>
      <c r="C862" s="37"/>
      <c r="D862" s="37"/>
      <c r="E862" s="37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4.25">
      <c r="A863" s="37"/>
      <c r="B863" s="37"/>
      <c r="C863" s="37"/>
      <c r="D863" s="37"/>
      <c r="E863" s="37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4.25">
      <c r="A864" s="37"/>
      <c r="B864" s="37"/>
      <c r="C864" s="37"/>
      <c r="D864" s="37"/>
      <c r="E864" s="37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4.25">
      <c r="A865" s="37"/>
      <c r="B865" s="37"/>
      <c r="C865" s="37"/>
      <c r="D865" s="37"/>
      <c r="E865" s="37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4.25">
      <c r="A866" s="37"/>
      <c r="B866" s="37"/>
      <c r="C866" s="37"/>
      <c r="D866" s="37"/>
      <c r="E866" s="37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4.25">
      <c r="A867" s="37"/>
      <c r="B867" s="37"/>
      <c r="C867" s="37"/>
      <c r="D867" s="37"/>
      <c r="E867" s="37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4.25">
      <c r="A868" s="37"/>
      <c r="B868" s="37"/>
      <c r="C868" s="37"/>
      <c r="D868" s="37"/>
      <c r="E868" s="37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4.25">
      <c r="A869" s="37"/>
      <c r="B869" s="37"/>
      <c r="C869" s="37"/>
      <c r="D869" s="37"/>
      <c r="E869" s="37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4.25">
      <c r="A870" s="37"/>
      <c r="B870" s="37"/>
      <c r="C870" s="37"/>
      <c r="D870" s="37"/>
      <c r="E870" s="37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4.25">
      <c r="A871" s="37"/>
      <c r="B871" s="37"/>
      <c r="C871" s="37"/>
      <c r="D871" s="37"/>
      <c r="E871" s="37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4.25">
      <c r="A872" s="37"/>
      <c r="B872" s="37"/>
      <c r="C872" s="37"/>
      <c r="D872" s="37"/>
      <c r="E872" s="37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4.25">
      <c r="A873" s="37"/>
      <c r="B873" s="37"/>
      <c r="C873" s="37"/>
      <c r="D873" s="37"/>
      <c r="E873" s="37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4.25">
      <c r="A874" s="37"/>
      <c r="B874" s="37"/>
      <c r="C874" s="37"/>
      <c r="D874" s="37"/>
      <c r="E874" s="37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4.25">
      <c r="A875" s="37"/>
      <c r="B875" s="37"/>
      <c r="C875" s="37"/>
      <c r="D875" s="37"/>
      <c r="E875" s="37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4.25">
      <c r="A876" s="37"/>
      <c r="B876" s="37"/>
      <c r="C876" s="37"/>
      <c r="D876" s="37"/>
      <c r="E876" s="37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4.25">
      <c r="A877" s="37"/>
      <c r="B877" s="37"/>
      <c r="C877" s="37"/>
      <c r="D877" s="37"/>
      <c r="E877" s="37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4.25">
      <c r="A878" s="37"/>
      <c r="B878" s="37"/>
      <c r="C878" s="37"/>
      <c r="D878" s="37"/>
      <c r="E878" s="37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4.25">
      <c r="A879" s="37"/>
      <c r="B879" s="37"/>
      <c r="C879" s="37"/>
      <c r="D879" s="37"/>
      <c r="E879" s="37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4.25">
      <c r="A880" s="37"/>
      <c r="B880" s="37"/>
      <c r="C880" s="37"/>
      <c r="D880" s="37"/>
      <c r="E880" s="37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4.25">
      <c r="A881" s="37"/>
      <c r="B881" s="37"/>
      <c r="C881" s="37"/>
      <c r="D881" s="37"/>
      <c r="E881" s="37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4.25">
      <c r="A882" s="37"/>
      <c r="B882" s="37"/>
      <c r="C882" s="37"/>
      <c r="D882" s="37"/>
      <c r="E882" s="37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4.25">
      <c r="A883" s="37"/>
      <c r="B883" s="37"/>
      <c r="C883" s="37"/>
      <c r="D883" s="37"/>
      <c r="E883" s="37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4.25">
      <c r="A884" s="37"/>
      <c r="B884" s="37"/>
      <c r="C884" s="37"/>
      <c r="D884" s="37"/>
      <c r="E884" s="37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4.25">
      <c r="A885" s="37"/>
      <c r="B885" s="37"/>
      <c r="C885" s="37"/>
      <c r="D885" s="37"/>
      <c r="E885" s="37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4.25">
      <c r="A886" s="37"/>
      <c r="B886" s="37"/>
      <c r="C886" s="37"/>
      <c r="D886" s="37"/>
      <c r="E886" s="37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4.25">
      <c r="A887" s="37"/>
      <c r="B887" s="37"/>
      <c r="C887" s="37"/>
      <c r="D887" s="37"/>
      <c r="E887" s="37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4.25">
      <c r="A888" s="37"/>
      <c r="B888" s="37"/>
      <c r="C888" s="37"/>
      <c r="D888" s="37"/>
      <c r="E888" s="37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4.25">
      <c r="A889" s="37"/>
      <c r="B889" s="37"/>
      <c r="C889" s="37"/>
      <c r="D889" s="37"/>
      <c r="E889" s="37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4.25">
      <c r="A890" s="37"/>
      <c r="B890" s="37"/>
      <c r="C890" s="37"/>
      <c r="D890" s="37"/>
      <c r="E890" s="37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4.25">
      <c r="A891" s="37"/>
      <c r="B891" s="37"/>
      <c r="C891" s="37"/>
      <c r="D891" s="37"/>
      <c r="E891" s="37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4.25">
      <c r="A892" s="37"/>
      <c r="B892" s="37"/>
      <c r="C892" s="37"/>
      <c r="D892" s="37"/>
      <c r="E892" s="37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4.25">
      <c r="A893" s="37"/>
      <c r="B893" s="37"/>
      <c r="C893" s="37"/>
      <c r="D893" s="37"/>
      <c r="E893" s="37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4.25">
      <c r="A894" s="37"/>
      <c r="B894" s="37"/>
      <c r="C894" s="37"/>
      <c r="D894" s="37"/>
      <c r="E894" s="37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4.25">
      <c r="A895" s="37"/>
      <c r="B895" s="37"/>
      <c r="C895" s="37"/>
      <c r="D895" s="37"/>
      <c r="E895" s="37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4.25">
      <c r="A896" s="37"/>
      <c r="B896" s="37"/>
      <c r="C896" s="37"/>
      <c r="D896" s="37"/>
      <c r="E896" s="37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4.25">
      <c r="A897" s="37"/>
      <c r="B897" s="37"/>
      <c r="C897" s="37"/>
      <c r="D897" s="37"/>
      <c r="E897" s="37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4.25">
      <c r="A898" s="37"/>
      <c r="B898" s="37"/>
      <c r="C898" s="37"/>
      <c r="D898" s="37"/>
      <c r="E898" s="37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4.25">
      <c r="A899" s="37"/>
      <c r="B899" s="37"/>
      <c r="C899" s="37"/>
      <c r="D899" s="37"/>
      <c r="E899" s="37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4.25">
      <c r="A900" s="37"/>
      <c r="B900" s="37"/>
      <c r="C900" s="37"/>
      <c r="D900" s="37"/>
      <c r="E900" s="37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4.25">
      <c r="A901" s="37"/>
      <c r="B901" s="37"/>
      <c r="C901" s="37"/>
      <c r="D901" s="37"/>
      <c r="E901" s="37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4.25">
      <c r="A902" s="37"/>
      <c r="B902" s="37"/>
      <c r="C902" s="37"/>
      <c r="D902" s="37"/>
      <c r="E902" s="37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4.25">
      <c r="A903" s="37"/>
      <c r="B903" s="37"/>
      <c r="C903" s="37"/>
      <c r="D903" s="37"/>
      <c r="E903" s="37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4.25">
      <c r="A904" s="37"/>
      <c r="B904" s="37"/>
      <c r="C904" s="37"/>
      <c r="D904" s="37"/>
      <c r="E904" s="37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4.25">
      <c r="A905" s="37"/>
      <c r="B905" s="37"/>
      <c r="C905" s="37"/>
      <c r="D905" s="37"/>
      <c r="E905" s="37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4.25">
      <c r="A906" s="37"/>
      <c r="B906" s="37"/>
      <c r="C906" s="37"/>
      <c r="D906" s="37"/>
      <c r="E906" s="37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4.25">
      <c r="A907" s="37"/>
      <c r="B907" s="37"/>
      <c r="C907" s="37"/>
      <c r="D907" s="37"/>
      <c r="E907" s="37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4.25">
      <c r="A908" s="37"/>
      <c r="B908" s="37"/>
      <c r="C908" s="37"/>
      <c r="D908" s="37"/>
      <c r="E908" s="37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4.25">
      <c r="A909" s="37"/>
      <c r="B909" s="37"/>
      <c r="C909" s="37"/>
      <c r="D909" s="37"/>
      <c r="E909" s="37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4.25">
      <c r="A910" s="37"/>
      <c r="B910" s="37"/>
      <c r="C910" s="37"/>
      <c r="D910" s="37"/>
      <c r="E910" s="37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4.25">
      <c r="A911" s="37"/>
      <c r="B911" s="37"/>
      <c r="C911" s="37"/>
      <c r="D911" s="37"/>
      <c r="E911" s="37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4.25">
      <c r="A912" s="37"/>
      <c r="B912" s="37"/>
      <c r="C912" s="37"/>
      <c r="D912" s="37"/>
      <c r="E912" s="37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4.25">
      <c r="A913" s="37"/>
      <c r="B913" s="37"/>
      <c r="C913" s="37"/>
      <c r="D913" s="37"/>
      <c r="E913" s="37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4.25">
      <c r="A914" s="37"/>
      <c r="B914" s="37"/>
      <c r="C914" s="37"/>
      <c r="D914" s="37"/>
      <c r="E914" s="37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4.25">
      <c r="A915" s="37"/>
      <c r="B915" s="37"/>
      <c r="C915" s="37"/>
      <c r="D915" s="37"/>
      <c r="E915" s="37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4.25">
      <c r="A916" s="37"/>
      <c r="B916" s="37"/>
      <c r="C916" s="37"/>
      <c r="D916" s="37"/>
      <c r="E916" s="37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4.25">
      <c r="A917" s="37"/>
      <c r="B917" s="37"/>
      <c r="C917" s="37"/>
      <c r="D917" s="37"/>
      <c r="E917" s="37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4.25">
      <c r="A918" s="37"/>
      <c r="B918" s="37"/>
      <c r="C918" s="37"/>
      <c r="D918" s="37"/>
      <c r="E918" s="37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4.25">
      <c r="A919" s="37"/>
      <c r="B919" s="37"/>
      <c r="C919" s="37"/>
      <c r="D919" s="37"/>
      <c r="E919" s="37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4.25">
      <c r="A920" s="37"/>
      <c r="B920" s="37"/>
      <c r="C920" s="37"/>
      <c r="D920" s="37"/>
      <c r="E920" s="37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4.25">
      <c r="A921" s="37"/>
      <c r="B921" s="37"/>
      <c r="C921" s="37"/>
      <c r="D921" s="37"/>
      <c r="E921" s="37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4.25">
      <c r="A922" s="37"/>
      <c r="B922" s="37"/>
      <c r="C922" s="37"/>
      <c r="D922" s="37"/>
      <c r="E922" s="37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4.25">
      <c r="A923" s="37"/>
      <c r="B923" s="37"/>
      <c r="C923" s="37"/>
      <c r="D923" s="37"/>
      <c r="E923" s="37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4.25">
      <c r="A924" s="37"/>
      <c r="B924" s="37"/>
      <c r="C924" s="37"/>
      <c r="D924" s="37"/>
      <c r="E924" s="37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4.25">
      <c r="A925" s="37"/>
      <c r="B925" s="37"/>
      <c r="C925" s="37"/>
      <c r="D925" s="37"/>
      <c r="E925" s="37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4.25">
      <c r="A926" s="37"/>
      <c r="B926" s="37"/>
      <c r="C926" s="37"/>
      <c r="D926" s="37"/>
      <c r="E926" s="37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4.25">
      <c r="A927" s="37"/>
      <c r="B927" s="37"/>
      <c r="C927" s="37"/>
      <c r="D927" s="37"/>
      <c r="E927" s="37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4.25">
      <c r="A928" s="37"/>
      <c r="B928" s="37"/>
      <c r="C928" s="37"/>
      <c r="D928" s="37"/>
      <c r="E928" s="37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4.25">
      <c r="A929" s="37"/>
      <c r="B929" s="37"/>
      <c r="C929" s="37"/>
      <c r="D929" s="37"/>
      <c r="E929" s="37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4.25">
      <c r="A930" s="37"/>
      <c r="B930" s="37"/>
      <c r="C930" s="37"/>
      <c r="D930" s="37"/>
      <c r="E930" s="37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4.25">
      <c r="A931" s="37"/>
      <c r="B931" s="37"/>
      <c r="C931" s="37"/>
      <c r="D931" s="37"/>
      <c r="E931" s="37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4.25">
      <c r="A932" s="37"/>
      <c r="B932" s="37"/>
      <c r="C932" s="37"/>
      <c r="D932" s="37"/>
      <c r="E932" s="37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4.25">
      <c r="A933" s="37"/>
      <c r="B933" s="37"/>
      <c r="C933" s="37"/>
      <c r="D933" s="37"/>
      <c r="E933" s="37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4.25">
      <c r="A934" s="37"/>
      <c r="B934" s="37"/>
      <c r="C934" s="37"/>
      <c r="D934" s="37"/>
      <c r="E934" s="37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4.25">
      <c r="A935" s="37"/>
      <c r="B935" s="37"/>
      <c r="C935" s="37"/>
      <c r="D935" s="37"/>
      <c r="E935" s="37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4.25">
      <c r="A936" s="37"/>
      <c r="B936" s="37"/>
      <c r="C936" s="37"/>
      <c r="D936" s="37"/>
      <c r="E936" s="37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4.25">
      <c r="A937" s="37"/>
      <c r="B937" s="37"/>
      <c r="C937" s="37"/>
      <c r="D937" s="37"/>
      <c r="E937" s="37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4.25">
      <c r="A938" s="37"/>
      <c r="B938" s="37"/>
      <c r="C938" s="37"/>
      <c r="D938" s="37"/>
      <c r="E938" s="37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4.25">
      <c r="A939" s="37"/>
      <c r="B939" s="37"/>
      <c r="C939" s="37"/>
      <c r="D939" s="37"/>
      <c r="E939" s="37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4.25">
      <c r="A940" s="37"/>
      <c r="B940" s="37"/>
      <c r="C940" s="37"/>
      <c r="D940" s="37"/>
      <c r="E940" s="37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4.25">
      <c r="A941" s="37"/>
      <c r="B941" s="37"/>
      <c r="C941" s="37"/>
      <c r="D941" s="37"/>
      <c r="E941" s="37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4.25">
      <c r="A942" s="37"/>
      <c r="B942" s="37"/>
      <c r="C942" s="37"/>
      <c r="D942" s="37"/>
      <c r="E942" s="37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4.25">
      <c r="A943" s="37"/>
      <c r="B943" s="37"/>
      <c r="C943" s="37"/>
      <c r="D943" s="37"/>
      <c r="E943" s="37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4.25">
      <c r="A944" s="37"/>
      <c r="B944" s="37"/>
      <c r="C944" s="37"/>
      <c r="D944" s="37"/>
      <c r="E944" s="37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4.25">
      <c r="A945" s="37"/>
      <c r="B945" s="37"/>
      <c r="C945" s="37"/>
      <c r="D945" s="37"/>
      <c r="E945" s="37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4.25">
      <c r="A946" s="37"/>
      <c r="B946" s="37"/>
      <c r="C946" s="37"/>
      <c r="D946" s="37"/>
      <c r="E946" s="37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4.25">
      <c r="A947" s="37"/>
      <c r="B947" s="37"/>
      <c r="C947" s="37"/>
      <c r="D947" s="37"/>
      <c r="E947" s="37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4.25">
      <c r="A948" s="37"/>
      <c r="B948" s="37"/>
      <c r="C948" s="37"/>
      <c r="D948" s="37"/>
      <c r="E948" s="37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4.25">
      <c r="A949" s="37"/>
      <c r="B949" s="37"/>
      <c r="C949" s="37"/>
      <c r="D949" s="37"/>
      <c r="E949" s="37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4.25">
      <c r="A950" s="37"/>
      <c r="B950" s="37"/>
      <c r="C950" s="37"/>
      <c r="D950" s="37"/>
      <c r="E950" s="37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4.25">
      <c r="A951" s="37"/>
      <c r="B951" s="37"/>
      <c r="C951" s="37"/>
      <c r="D951" s="37"/>
      <c r="E951" s="37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4.25">
      <c r="A952" s="37"/>
      <c r="B952" s="37"/>
      <c r="C952" s="37"/>
      <c r="D952" s="37"/>
      <c r="E952" s="37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4.25">
      <c r="A953" s="37"/>
      <c r="B953" s="37"/>
      <c r="C953" s="37"/>
      <c r="D953" s="37"/>
      <c r="E953" s="37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4.25">
      <c r="A954" s="37"/>
      <c r="B954" s="37"/>
      <c r="C954" s="37"/>
      <c r="D954" s="37"/>
      <c r="E954" s="37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4.25">
      <c r="A955" s="37"/>
      <c r="B955" s="37"/>
      <c r="C955" s="37"/>
      <c r="D955" s="37"/>
      <c r="E955" s="37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4.25">
      <c r="A956" s="37"/>
      <c r="B956" s="37"/>
      <c r="C956" s="37"/>
      <c r="D956" s="37"/>
      <c r="E956" s="37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4.25">
      <c r="A957" s="37"/>
      <c r="B957" s="37"/>
      <c r="C957" s="37"/>
      <c r="D957" s="37"/>
      <c r="E957" s="37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4.25">
      <c r="A958" s="37"/>
      <c r="B958" s="37"/>
      <c r="C958" s="37"/>
      <c r="D958" s="37"/>
      <c r="E958" s="37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4.25">
      <c r="A959" s="37"/>
      <c r="B959" s="37"/>
      <c r="C959" s="37"/>
      <c r="D959" s="37"/>
      <c r="E959" s="37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4.25">
      <c r="A960" s="37"/>
      <c r="B960" s="37"/>
      <c r="C960" s="37"/>
      <c r="D960" s="37"/>
      <c r="E960" s="37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4.25">
      <c r="A961" s="37"/>
      <c r="B961" s="37"/>
      <c r="C961" s="37"/>
      <c r="D961" s="37"/>
      <c r="E961" s="37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4.25">
      <c r="A962" s="37"/>
      <c r="B962" s="37"/>
      <c r="C962" s="37"/>
      <c r="D962" s="37"/>
      <c r="E962" s="37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4.25">
      <c r="A963" s="37"/>
      <c r="B963" s="37"/>
      <c r="C963" s="37"/>
      <c r="D963" s="37"/>
      <c r="E963" s="37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4.25">
      <c r="A964" s="37"/>
      <c r="B964" s="37"/>
      <c r="C964" s="37"/>
      <c r="D964" s="37"/>
      <c r="E964" s="37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4.25">
      <c r="A965" s="37"/>
      <c r="B965" s="37"/>
      <c r="C965" s="37"/>
      <c r="D965" s="37"/>
      <c r="E965" s="37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4.25">
      <c r="A966" s="37"/>
      <c r="B966" s="37"/>
      <c r="C966" s="37"/>
      <c r="D966" s="37"/>
      <c r="E966" s="37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4.25">
      <c r="A967" s="37"/>
      <c r="B967" s="37"/>
      <c r="C967" s="37"/>
      <c r="D967" s="37"/>
      <c r="E967" s="37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4.25">
      <c r="A968" s="37"/>
      <c r="B968" s="37"/>
      <c r="C968" s="37"/>
      <c r="D968" s="37"/>
      <c r="E968" s="37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4.25">
      <c r="A969" s="37"/>
      <c r="B969" s="37"/>
      <c r="C969" s="37"/>
      <c r="D969" s="37"/>
      <c r="E969" s="37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4.25">
      <c r="A970" s="37"/>
      <c r="B970" s="37"/>
      <c r="C970" s="37"/>
      <c r="D970" s="37"/>
      <c r="E970" s="37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4.25">
      <c r="A971" s="37"/>
      <c r="B971" s="37"/>
      <c r="C971" s="37"/>
      <c r="D971" s="37"/>
      <c r="E971" s="37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4.25">
      <c r="A972" s="37"/>
      <c r="B972" s="37"/>
      <c r="C972" s="37"/>
      <c r="D972" s="37"/>
      <c r="E972" s="37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4.25">
      <c r="A973" s="37"/>
      <c r="B973" s="37"/>
      <c r="C973" s="37"/>
      <c r="D973" s="37"/>
      <c r="E973" s="37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4.25">
      <c r="A974" s="37"/>
      <c r="B974" s="37"/>
      <c r="C974" s="37"/>
      <c r="D974" s="37"/>
      <c r="E974" s="37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4.25">
      <c r="A975" s="37"/>
      <c r="B975" s="37"/>
      <c r="C975" s="37"/>
      <c r="D975" s="37"/>
      <c r="E975" s="37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4.25">
      <c r="A976" s="37"/>
      <c r="B976" s="37"/>
      <c r="C976" s="37"/>
      <c r="D976" s="37"/>
      <c r="E976" s="37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4.25">
      <c r="A977" s="37"/>
      <c r="B977" s="37"/>
      <c r="C977" s="37"/>
      <c r="D977" s="37"/>
      <c r="E977" s="37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4.25">
      <c r="A978" s="37"/>
      <c r="B978" s="37"/>
      <c r="C978" s="37"/>
      <c r="D978" s="37"/>
      <c r="E978" s="37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4.25">
      <c r="A979" s="37"/>
      <c r="B979" s="37"/>
      <c r="C979" s="37"/>
      <c r="D979" s="37"/>
      <c r="E979" s="37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4.25">
      <c r="A980" s="37"/>
      <c r="B980" s="37"/>
      <c r="C980" s="37"/>
      <c r="D980" s="37"/>
      <c r="E980" s="37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4.25">
      <c r="A981" s="37"/>
      <c r="B981" s="37"/>
      <c r="C981" s="37"/>
      <c r="D981" s="37"/>
      <c r="E981" s="37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4.25">
      <c r="A982" s="37"/>
      <c r="B982" s="37"/>
      <c r="C982" s="37"/>
      <c r="D982" s="37"/>
      <c r="E982" s="37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4.25">
      <c r="A983" s="37"/>
      <c r="B983" s="37"/>
      <c r="C983" s="37"/>
      <c r="D983" s="37"/>
      <c r="E983" s="37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4.25">
      <c r="A984" s="37"/>
      <c r="B984" s="37"/>
      <c r="C984" s="37"/>
      <c r="D984" s="37"/>
      <c r="E984" s="37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4.25">
      <c r="A985" s="37"/>
      <c r="B985" s="37"/>
      <c r="C985" s="37"/>
      <c r="D985" s="37"/>
      <c r="E985" s="37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4.25">
      <c r="A986" s="37"/>
      <c r="B986" s="37"/>
      <c r="C986" s="37"/>
      <c r="D986" s="37"/>
      <c r="E986" s="37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4.25">
      <c r="A987" s="37"/>
      <c r="B987" s="37"/>
      <c r="C987" s="37"/>
      <c r="D987" s="37"/>
      <c r="E987" s="37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4.25">
      <c r="A988" s="37"/>
      <c r="B988" s="37"/>
      <c r="C988" s="37"/>
      <c r="D988" s="37"/>
      <c r="E988" s="37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4.25">
      <c r="A989" s="37"/>
      <c r="B989" s="37"/>
      <c r="C989" s="37"/>
      <c r="D989" s="37"/>
      <c r="E989" s="37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4.25">
      <c r="A990" s="37"/>
      <c r="B990" s="37"/>
      <c r="C990" s="37"/>
      <c r="D990" s="37"/>
      <c r="E990" s="37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4.25">
      <c r="A991" s="37"/>
      <c r="B991" s="37"/>
      <c r="C991" s="37"/>
      <c r="D991" s="37"/>
      <c r="E991" s="37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4.25">
      <c r="A992" s="37"/>
      <c r="B992" s="37"/>
      <c r="C992" s="37"/>
      <c r="D992" s="37"/>
      <c r="E992" s="37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4.25">
      <c r="A993" s="37"/>
      <c r="B993" s="37"/>
      <c r="C993" s="37"/>
      <c r="D993" s="37"/>
      <c r="E993" s="37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4.25">
      <c r="A994" s="37"/>
      <c r="B994" s="37"/>
      <c r="C994" s="37"/>
      <c r="D994" s="37"/>
      <c r="E994" s="37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4.25">
      <c r="A995" s="37"/>
      <c r="B995" s="37"/>
      <c r="C995" s="37"/>
      <c r="D995" s="37"/>
      <c r="E995" s="37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4.25">
      <c r="A996" s="37"/>
      <c r="B996" s="37"/>
      <c r="C996" s="37"/>
      <c r="D996" s="37"/>
      <c r="E996" s="37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4.25">
      <c r="A997" s="37"/>
      <c r="B997" s="37"/>
      <c r="C997" s="37"/>
      <c r="D997" s="37"/>
      <c r="E997" s="37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4.25">
      <c r="A998" s="37"/>
      <c r="B998" s="37"/>
      <c r="C998" s="37"/>
      <c r="D998" s="37"/>
      <c r="E998" s="37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4.25">
      <c r="A999" s="37"/>
      <c r="B999" s="37"/>
      <c r="C999" s="37"/>
      <c r="D999" s="37"/>
      <c r="E999" s="37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4.25">
      <c r="A1000" s="37"/>
      <c r="B1000" s="37"/>
      <c r="C1000" s="37"/>
      <c r="D1000" s="37"/>
      <c r="E1000" s="37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4.25">
      <c r="A1001" s="37"/>
      <c r="B1001" s="37"/>
      <c r="C1001" s="37"/>
      <c r="D1001" s="37"/>
      <c r="E1001" s="37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4.25">
      <c r="A1002" s="37"/>
      <c r="B1002" s="37"/>
      <c r="C1002" s="37"/>
      <c r="D1002" s="37"/>
      <c r="E1002" s="37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4.25">
      <c r="A1003" s="37"/>
      <c r="B1003" s="37"/>
      <c r="C1003" s="37"/>
      <c r="D1003" s="37"/>
      <c r="E1003" s="37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4.25">
      <c r="A1004" s="37"/>
      <c r="B1004" s="37"/>
      <c r="C1004" s="37"/>
      <c r="D1004" s="37"/>
      <c r="E1004" s="37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4.25">
      <c r="A1005" s="37"/>
      <c r="B1005" s="37"/>
      <c r="C1005" s="37"/>
      <c r="D1005" s="37"/>
      <c r="E1005" s="37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4.25">
      <c r="A1006" s="37"/>
      <c r="B1006" s="37"/>
      <c r="C1006" s="37"/>
      <c r="D1006" s="37"/>
      <c r="E1006" s="37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4.25">
      <c r="A1007" s="37"/>
      <c r="B1007" s="37"/>
      <c r="C1007" s="37"/>
      <c r="D1007" s="37"/>
      <c r="E1007" s="37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4.25">
      <c r="A1008" s="37"/>
      <c r="B1008" s="37"/>
      <c r="C1008" s="37"/>
      <c r="D1008" s="37"/>
      <c r="E1008" s="37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4.25">
      <c r="A1009" s="37"/>
      <c r="B1009" s="37"/>
      <c r="C1009" s="37"/>
      <c r="D1009" s="37"/>
      <c r="E1009" s="37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4.25">
      <c r="A1010" s="37"/>
      <c r="B1010" s="37"/>
      <c r="C1010" s="37"/>
      <c r="D1010" s="37"/>
      <c r="E1010" s="37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4.25">
      <c r="A1011" s="37"/>
      <c r="B1011" s="37"/>
      <c r="C1011" s="37"/>
      <c r="D1011" s="37"/>
      <c r="E1011" s="37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4.25">
      <c r="A1012" s="37"/>
      <c r="B1012" s="37"/>
      <c r="C1012" s="37"/>
      <c r="D1012" s="37"/>
      <c r="E1012" s="37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4.25">
      <c r="A1013" s="37"/>
      <c r="B1013" s="37"/>
      <c r="C1013" s="37"/>
      <c r="D1013" s="37"/>
      <c r="E1013" s="37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4.25">
      <c r="A1014" s="37"/>
      <c r="B1014" s="37"/>
      <c r="C1014" s="37"/>
      <c r="D1014" s="37"/>
      <c r="E1014" s="37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4.25">
      <c r="A1015" s="37"/>
      <c r="B1015" s="37"/>
      <c r="C1015" s="37"/>
      <c r="D1015" s="37"/>
      <c r="E1015" s="37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4.25">
      <c r="A1016" s="37"/>
      <c r="B1016" s="37"/>
      <c r="C1016" s="37"/>
      <c r="D1016" s="37"/>
      <c r="E1016" s="37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4.25">
      <c r="A1017" s="37"/>
      <c r="B1017" s="37"/>
      <c r="C1017" s="37"/>
      <c r="D1017" s="37"/>
      <c r="E1017" s="37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4.25">
      <c r="A1018" s="37"/>
      <c r="B1018" s="37"/>
      <c r="C1018" s="37"/>
      <c r="D1018" s="37"/>
      <c r="E1018" s="37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4.25">
      <c r="A1019" s="37"/>
      <c r="B1019" s="37"/>
      <c r="C1019" s="37"/>
      <c r="D1019" s="37"/>
      <c r="E1019" s="37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4.25">
      <c r="A1020" s="37"/>
      <c r="B1020" s="37"/>
      <c r="C1020" s="37"/>
      <c r="D1020" s="37"/>
      <c r="E1020" s="37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4.25">
      <c r="A1021" s="37"/>
      <c r="B1021" s="37"/>
      <c r="C1021" s="37"/>
      <c r="D1021" s="37"/>
      <c r="E1021" s="37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4.25">
      <c r="A1022" s="37"/>
      <c r="B1022" s="37"/>
      <c r="C1022" s="37"/>
      <c r="D1022" s="37"/>
      <c r="E1022" s="37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4.25">
      <c r="A1023" s="37"/>
      <c r="B1023" s="37"/>
      <c r="C1023" s="37"/>
      <c r="D1023" s="37"/>
      <c r="E1023" s="37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4.25">
      <c r="A1024" s="37"/>
      <c r="B1024" s="37"/>
      <c r="C1024" s="37"/>
      <c r="D1024" s="37"/>
      <c r="E1024" s="37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4.25">
      <c r="A1025" s="37"/>
      <c r="B1025" s="37"/>
      <c r="C1025" s="37"/>
      <c r="D1025" s="37"/>
      <c r="E1025" s="37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4.25">
      <c r="A1026" s="37"/>
      <c r="B1026" s="37"/>
      <c r="C1026" s="37"/>
      <c r="D1026" s="37"/>
      <c r="E1026" s="37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4.25">
      <c r="A1027" s="37"/>
      <c r="B1027" s="37"/>
      <c r="C1027" s="37"/>
      <c r="D1027" s="37"/>
      <c r="E1027" s="37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4.25">
      <c r="A1028" s="37"/>
      <c r="B1028" s="37"/>
      <c r="C1028" s="37"/>
      <c r="D1028" s="37"/>
      <c r="E1028" s="37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4.25">
      <c r="A1029" s="37"/>
      <c r="B1029" s="37"/>
      <c r="C1029" s="37"/>
      <c r="D1029" s="37"/>
      <c r="E1029" s="37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4.25">
      <c r="A1030" s="37"/>
      <c r="B1030" s="37"/>
      <c r="C1030" s="37"/>
      <c r="D1030" s="37"/>
      <c r="E1030" s="37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4.25">
      <c r="A1031" s="37"/>
      <c r="B1031" s="37"/>
      <c r="C1031" s="37"/>
      <c r="D1031" s="37"/>
      <c r="E1031" s="37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4.25">
      <c r="A1032" s="37"/>
      <c r="B1032" s="37"/>
      <c r="C1032" s="37"/>
      <c r="D1032" s="37"/>
      <c r="E1032" s="37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4.25">
      <c r="A1033" s="37"/>
      <c r="B1033" s="37"/>
      <c r="C1033" s="37"/>
      <c r="D1033" s="37"/>
      <c r="E1033" s="37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4.25">
      <c r="A1034" s="37"/>
      <c r="B1034" s="37"/>
      <c r="C1034" s="37"/>
      <c r="D1034" s="37"/>
      <c r="E1034" s="37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4.25">
      <c r="A1035" s="37"/>
      <c r="B1035" s="37"/>
      <c r="C1035" s="37"/>
      <c r="D1035" s="37"/>
      <c r="E1035" s="37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4.25">
      <c r="A1036" s="37"/>
      <c r="B1036" s="37"/>
      <c r="C1036" s="37"/>
      <c r="D1036" s="37"/>
      <c r="E1036" s="37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4.25">
      <c r="A1037" s="37"/>
      <c r="B1037" s="37"/>
      <c r="C1037" s="37"/>
      <c r="D1037" s="37"/>
      <c r="E1037" s="37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4.25">
      <c r="A1038" s="37"/>
      <c r="B1038" s="37"/>
      <c r="C1038" s="37"/>
      <c r="D1038" s="37"/>
      <c r="E1038" s="37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4.25">
      <c r="A1039" s="37"/>
      <c r="B1039" s="37"/>
      <c r="C1039" s="37"/>
      <c r="D1039" s="37"/>
      <c r="E1039" s="37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4.25">
      <c r="A1040" s="37"/>
      <c r="B1040" s="37"/>
      <c r="C1040" s="37"/>
      <c r="D1040" s="37"/>
      <c r="E1040" s="37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4.25">
      <c r="A1041" s="37"/>
      <c r="B1041" s="37"/>
      <c r="C1041" s="37"/>
      <c r="D1041" s="37"/>
      <c r="E1041" s="37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4.25">
      <c r="A1042" s="37"/>
      <c r="B1042" s="37"/>
      <c r="C1042" s="37"/>
      <c r="D1042" s="37"/>
      <c r="E1042" s="37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4.25">
      <c r="A1043" s="37"/>
      <c r="B1043" s="37"/>
      <c r="C1043" s="37"/>
      <c r="D1043" s="37"/>
      <c r="E1043" s="37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4.25">
      <c r="A1044" s="37"/>
      <c r="B1044" s="37"/>
      <c r="C1044" s="37"/>
      <c r="D1044" s="37"/>
      <c r="E1044" s="37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4.25">
      <c r="A1045" s="37"/>
      <c r="B1045" s="37"/>
      <c r="C1045" s="37"/>
      <c r="D1045" s="37"/>
      <c r="E1045" s="37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4.25">
      <c r="A1046" s="37"/>
      <c r="B1046" s="37"/>
      <c r="C1046" s="37"/>
      <c r="D1046" s="37"/>
      <c r="E1046" s="37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4.25">
      <c r="A1047" s="37"/>
      <c r="B1047" s="37"/>
      <c r="C1047" s="37"/>
      <c r="D1047" s="37"/>
      <c r="E1047" s="37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4.25">
      <c r="A1048" s="37"/>
      <c r="B1048" s="37"/>
      <c r="C1048" s="37"/>
      <c r="D1048" s="37"/>
      <c r="E1048" s="37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4.25">
      <c r="A1049" s="37"/>
      <c r="B1049" s="37"/>
      <c r="C1049" s="37"/>
      <c r="D1049" s="37"/>
      <c r="E1049" s="37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4.25">
      <c r="A1050" s="37"/>
      <c r="B1050" s="37"/>
      <c r="C1050" s="37"/>
      <c r="D1050" s="37"/>
      <c r="E1050" s="37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4.25">
      <c r="A1051" s="37"/>
      <c r="B1051" s="37"/>
      <c r="C1051" s="37"/>
      <c r="D1051" s="37"/>
      <c r="E1051" s="37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4.25">
      <c r="A1052" s="37"/>
      <c r="B1052" s="37"/>
      <c r="C1052" s="37"/>
      <c r="D1052" s="37"/>
      <c r="E1052" s="37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4.25">
      <c r="A1053" s="37"/>
      <c r="B1053" s="37"/>
      <c r="C1053" s="37"/>
      <c r="D1053" s="37"/>
      <c r="E1053" s="37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4.25">
      <c r="A1054" s="37"/>
      <c r="B1054" s="37"/>
      <c r="C1054" s="37"/>
      <c r="D1054" s="37"/>
      <c r="E1054" s="37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4.25">
      <c r="A1055" s="37"/>
      <c r="B1055" s="37"/>
      <c r="C1055" s="37"/>
      <c r="D1055" s="37"/>
      <c r="E1055" s="37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4.25">
      <c r="A1056" s="37"/>
      <c r="B1056" s="37"/>
      <c r="C1056" s="37"/>
      <c r="D1056" s="37"/>
      <c r="E1056" s="37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4.25">
      <c r="A1057" s="37"/>
      <c r="B1057" s="37"/>
      <c r="C1057" s="37"/>
      <c r="D1057" s="37"/>
      <c r="E1057" s="37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4.25">
      <c r="A1058" s="37"/>
      <c r="B1058" s="37"/>
      <c r="C1058" s="37"/>
      <c r="D1058" s="37"/>
      <c r="E1058" s="37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4.25">
      <c r="A1059" s="37"/>
      <c r="B1059" s="37"/>
      <c r="C1059" s="37"/>
      <c r="D1059" s="37"/>
      <c r="E1059" s="37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4.25">
      <c r="A1060" s="37"/>
      <c r="B1060" s="37"/>
      <c r="C1060" s="37"/>
      <c r="D1060" s="37"/>
      <c r="E1060" s="37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4.25">
      <c r="A1061" s="37"/>
      <c r="B1061" s="37"/>
      <c r="C1061" s="37"/>
      <c r="D1061" s="37"/>
      <c r="E1061" s="37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4.25">
      <c r="A1062" s="37"/>
      <c r="B1062" s="37"/>
      <c r="C1062" s="37"/>
      <c r="D1062" s="37"/>
      <c r="E1062" s="37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4.25">
      <c r="A1063" s="37"/>
      <c r="B1063" s="37"/>
      <c r="C1063" s="37"/>
      <c r="D1063" s="37"/>
      <c r="E1063" s="37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4.25">
      <c r="A1064" s="37"/>
      <c r="B1064" s="37"/>
      <c r="C1064" s="37"/>
      <c r="D1064" s="37"/>
      <c r="E1064" s="37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4.25">
      <c r="A1065" s="37"/>
      <c r="B1065" s="37"/>
      <c r="C1065" s="37"/>
      <c r="D1065" s="37"/>
      <c r="E1065" s="37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4.25">
      <c r="A1066" s="37"/>
      <c r="B1066" s="37"/>
      <c r="C1066" s="37"/>
      <c r="D1066" s="37"/>
      <c r="E1066" s="37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4.25">
      <c r="A1067" s="37"/>
      <c r="B1067" s="37"/>
      <c r="C1067" s="37"/>
      <c r="D1067" s="37"/>
      <c r="E1067" s="37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4.25">
      <c r="A1068" s="37"/>
      <c r="B1068" s="37"/>
      <c r="C1068" s="37"/>
      <c r="D1068" s="37"/>
      <c r="E1068" s="37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4.25">
      <c r="A1069" s="37"/>
      <c r="B1069" s="37"/>
      <c r="C1069" s="37"/>
      <c r="D1069" s="37"/>
      <c r="E1069" s="37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4.25">
      <c r="A1070" s="37"/>
      <c r="B1070" s="37"/>
      <c r="C1070" s="37"/>
      <c r="D1070" s="37"/>
      <c r="E1070" s="37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4.25">
      <c r="A1071" s="37"/>
      <c r="B1071" s="37"/>
      <c r="C1071" s="37"/>
      <c r="D1071" s="37"/>
      <c r="E1071" s="37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4.25">
      <c r="A1072" s="37"/>
      <c r="B1072" s="37"/>
      <c r="C1072" s="37"/>
      <c r="D1072" s="37"/>
      <c r="E1072" s="37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4.25">
      <c r="A1073" s="37"/>
      <c r="B1073" s="37"/>
      <c r="C1073" s="37"/>
      <c r="D1073" s="37"/>
      <c r="E1073" s="37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4.25">
      <c r="A1074" s="37"/>
      <c r="B1074" s="37"/>
      <c r="C1074" s="37"/>
      <c r="D1074" s="37"/>
      <c r="E1074" s="37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4.25">
      <c r="A1075" s="37"/>
      <c r="B1075" s="37"/>
      <c r="C1075" s="37"/>
      <c r="D1075" s="37"/>
      <c r="E1075" s="37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4.25">
      <c r="A1076" s="37"/>
      <c r="B1076" s="37"/>
      <c r="C1076" s="37"/>
      <c r="D1076" s="37"/>
      <c r="E1076" s="37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4.25">
      <c r="A1077" s="37"/>
      <c r="B1077" s="37"/>
      <c r="C1077" s="37"/>
      <c r="D1077" s="37"/>
      <c r="E1077" s="37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4.25">
      <c r="A1078" s="37"/>
      <c r="B1078" s="37"/>
      <c r="C1078" s="37"/>
      <c r="D1078" s="37"/>
      <c r="E1078" s="37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4.25">
      <c r="A1079" s="37"/>
      <c r="B1079" s="37"/>
      <c r="C1079" s="37"/>
      <c r="D1079" s="37"/>
      <c r="E1079" s="37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4.25">
      <c r="A1080" s="37"/>
      <c r="B1080" s="37"/>
      <c r="C1080" s="37"/>
      <c r="D1080" s="37"/>
      <c r="E1080" s="37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4.25">
      <c r="A1081" s="37"/>
      <c r="B1081" s="37"/>
      <c r="C1081" s="37"/>
      <c r="D1081" s="37"/>
      <c r="E1081" s="37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4.25">
      <c r="A1082" s="37"/>
      <c r="B1082" s="37"/>
      <c r="C1082" s="37"/>
      <c r="D1082" s="37"/>
      <c r="E1082" s="37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4.25">
      <c r="A1083" s="37"/>
      <c r="B1083" s="37"/>
      <c r="C1083" s="37"/>
      <c r="D1083" s="37"/>
      <c r="E1083" s="37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4.25">
      <c r="A1084" s="37"/>
      <c r="B1084" s="37"/>
      <c r="C1084" s="37"/>
      <c r="D1084" s="37"/>
      <c r="E1084" s="37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4.25">
      <c r="A1085" s="37"/>
      <c r="B1085" s="37"/>
      <c r="C1085" s="37"/>
      <c r="D1085" s="37"/>
      <c r="E1085" s="37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4.25">
      <c r="A1086" s="37"/>
      <c r="B1086" s="37"/>
      <c r="C1086" s="37"/>
      <c r="D1086" s="37"/>
      <c r="E1086" s="37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4.25">
      <c r="A1087" s="37"/>
      <c r="B1087" s="37"/>
      <c r="C1087" s="37"/>
      <c r="D1087" s="37"/>
      <c r="E1087" s="37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4.25">
      <c r="A1088" s="37"/>
      <c r="B1088" s="37"/>
      <c r="C1088" s="37"/>
      <c r="D1088" s="37"/>
      <c r="E1088" s="37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4.25">
      <c r="A1089" s="37"/>
      <c r="B1089" s="37"/>
      <c r="C1089" s="37"/>
      <c r="D1089" s="37"/>
      <c r="E1089" s="37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4.25">
      <c r="A1090" s="37"/>
      <c r="B1090" s="37"/>
      <c r="C1090" s="37"/>
      <c r="D1090" s="37"/>
      <c r="E1090" s="37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4.25">
      <c r="A1091" s="37"/>
      <c r="B1091" s="37"/>
      <c r="C1091" s="37"/>
      <c r="D1091" s="37"/>
      <c r="E1091" s="37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4.25">
      <c r="A1092" s="37"/>
      <c r="B1092" s="37"/>
      <c r="C1092" s="37"/>
      <c r="D1092" s="37"/>
      <c r="E1092" s="37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4.25">
      <c r="A1093" s="37"/>
      <c r="B1093" s="37"/>
      <c r="C1093" s="37"/>
      <c r="D1093" s="37"/>
      <c r="E1093" s="37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4.25">
      <c r="A1094" s="37"/>
      <c r="B1094" s="37"/>
      <c r="C1094" s="37"/>
      <c r="D1094" s="37"/>
      <c r="E1094" s="37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4.25">
      <c r="A1095" s="37"/>
      <c r="B1095" s="37"/>
      <c r="C1095" s="37"/>
      <c r="D1095" s="37"/>
      <c r="E1095" s="37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4.25">
      <c r="A1096" s="37"/>
      <c r="B1096" s="37"/>
      <c r="C1096" s="37"/>
      <c r="D1096" s="37"/>
      <c r="E1096" s="37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4.25">
      <c r="A1097" s="37"/>
      <c r="B1097" s="37"/>
      <c r="C1097" s="37"/>
      <c r="D1097" s="37"/>
      <c r="E1097" s="37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4.25">
      <c r="A1098" s="37"/>
      <c r="B1098" s="37"/>
      <c r="C1098" s="37"/>
      <c r="D1098" s="37"/>
      <c r="E1098" s="37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4.25">
      <c r="A1099" s="37"/>
      <c r="B1099" s="37"/>
      <c r="C1099" s="37"/>
      <c r="D1099" s="37"/>
      <c r="E1099" s="37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4.25">
      <c r="A1100" s="37"/>
      <c r="B1100" s="37"/>
      <c r="C1100" s="37"/>
      <c r="D1100" s="37"/>
      <c r="E1100" s="37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4.25">
      <c r="A1101" s="37"/>
      <c r="B1101" s="37"/>
      <c r="C1101" s="37"/>
      <c r="D1101" s="37"/>
      <c r="E1101" s="37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4.25">
      <c r="A1102" s="37"/>
      <c r="B1102" s="37"/>
      <c r="C1102" s="37"/>
      <c r="D1102" s="37"/>
      <c r="E1102" s="37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4.25">
      <c r="A1103" s="37"/>
      <c r="B1103" s="37"/>
      <c r="C1103" s="37"/>
      <c r="D1103" s="37"/>
      <c r="E1103" s="37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4.25">
      <c r="A1104" s="37"/>
      <c r="B1104" s="37"/>
      <c r="C1104" s="37"/>
      <c r="D1104" s="37"/>
      <c r="E1104" s="37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4.25">
      <c r="A1105" s="37"/>
      <c r="B1105" s="37"/>
      <c r="C1105" s="37"/>
      <c r="D1105" s="37"/>
      <c r="E1105" s="37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4.25">
      <c r="A1106" s="37"/>
      <c r="B1106" s="37"/>
      <c r="C1106" s="37"/>
      <c r="D1106" s="37"/>
      <c r="E1106" s="37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4.25">
      <c r="A1107" s="37"/>
      <c r="B1107" s="37"/>
      <c r="C1107" s="37"/>
      <c r="D1107" s="37"/>
      <c r="E1107" s="37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4.25">
      <c r="A1108" s="37"/>
      <c r="B1108" s="37"/>
      <c r="C1108" s="37"/>
      <c r="D1108" s="37"/>
      <c r="E1108" s="37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4.25">
      <c r="A1109" s="37"/>
      <c r="B1109" s="37"/>
      <c r="C1109" s="37"/>
      <c r="D1109" s="37"/>
      <c r="E1109" s="37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4.25">
      <c r="A1110" s="37"/>
      <c r="B1110" s="37"/>
      <c r="C1110" s="37"/>
      <c r="D1110" s="37"/>
      <c r="E1110" s="37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4.25">
      <c r="A1111" s="37"/>
      <c r="B1111" s="37"/>
      <c r="C1111" s="37"/>
      <c r="D1111" s="37"/>
      <c r="E1111" s="37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4.25">
      <c r="A1112" s="37"/>
      <c r="B1112" s="37"/>
      <c r="C1112" s="37"/>
      <c r="D1112" s="37"/>
      <c r="E1112" s="37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4.25">
      <c r="A1113" s="37"/>
      <c r="B1113" s="37"/>
      <c r="C1113" s="37"/>
      <c r="D1113" s="37"/>
      <c r="E1113" s="37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4.25">
      <c r="A1114" s="37"/>
      <c r="B1114" s="37"/>
      <c r="C1114" s="37"/>
      <c r="D1114" s="37"/>
      <c r="E1114" s="37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4.25">
      <c r="A1115" s="37"/>
      <c r="B1115" s="37"/>
      <c r="C1115" s="37"/>
      <c r="D1115" s="37"/>
      <c r="E1115" s="37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4.25">
      <c r="A1116" s="37"/>
      <c r="B1116" s="37"/>
      <c r="C1116" s="37"/>
      <c r="D1116" s="37"/>
      <c r="E1116" s="37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4.25">
      <c r="A1117" s="37"/>
      <c r="B1117" s="37"/>
      <c r="C1117" s="37"/>
      <c r="D1117" s="37"/>
      <c r="E1117" s="37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4.25">
      <c r="A1118" s="37"/>
      <c r="B1118" s="37"/>
      <c r="C1118" s="37"/>
      <c r="D1118" s="37"/>
      <c r="E1118" s="37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4.25">
      <c r="A1119" s="37"/>
      <c r="B1119" s="37"/>
      <c r="C1119" s="37"/>
      <c r="D1119" s="37"/>
      <c r="E1119" s="37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4.25">
      <c r="A1120" s="37"/>
      <c r="B1120" s="37"/>
      <c r="C1120" s="37"/>
      <c r="D1120" s="37"/>
      <c r="E1120" s="37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4.25">
      <c r="A1121" s="37"/>
      <c r="B1121" s="37"/>
      <c r="C1121" s="37"/>
      <c r="D1121" s="37"/>
      <c r="E1121" s="37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4.25">
      <c r="A1122" s="37"/>
      <c r="B1122" s="37"/>
      <c r="C1122" s="37"/>
      <c r="D1122" s="37"/>
      <c r="E1122" s="37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4.25">
      <c r="A1123" s="37"/>
      <c r="B1123" s="37"/>
      <c r="C1123" s="37"/>
      <c r="D1123" s="37"/>
      <c r="E1123" s="37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4.25">
      <c r="A1124" s="37"/>
      <c r="B1124" s="37"/>
      <c r="C1124" s="37"/>
      <c r="D1124" s="37"/>
      <c r="E1124" s="37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4.25">
      <c r="A1125" s="37"/>
      <c r="B1125" s="37"/>
      <c r="C1125" s="37"/>
      <c r="D1125" s="37"/>
      <c r="E1125" s="37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4.25">
      <c r="A1126" s="37"/>
      <c r="B1126" s="37"/>
      <c r="C1126" s="37"/>
      <c r="D1126" s="37"/>
      <c r="E1126" s="37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4.25">
      <c r="A1127" s="37"/>
      <c r="B1127" s="37"/>
      <c r="C1127" s="37"/>
      <c r="D1127" s="37"/>
      <c r="E1127" s="37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4.25">
      <c r="A1128" s="37"/>
      <c r="B1128" s="37"/>
      <c r="C1128" s="37"/>
      <c r="D1128" s="37"/>
      <c r="E1128" s="37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4.25">
      <c r="A1129" s="37"/>
      <c r="B1129" s="37"/>
      <c r="C1129" s="37"/>
      <c r="D1129" s="37"/>
      <c r="E1129" s="37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4.25">
      <c r="A1130" s="37"/>
      <c r="B1130" s="37"/>
      <c r="C1130" s="37"/>
      <c r="D1130" s="37"/>
      <c r="E1130" s="37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4.25">
      <c r="A1131" s="37"/>
      <c r="B1131" s="37"/>
      <c r="C1131" s="37"/>
      <c r="D1131" s="37"/>
      <c r="E1131" s="37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4.25">
      <c r="A1132" s="37"/>
      <c r="B1132" s="37"/>
      <c r="C1132" s="37"/>
      <c r="D1132" s="37"/>
      <c r="E1132" s="37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4.25">
      <c r="A1133" s="37"/>
      <c r="B1133" s="37"/>
      <c r="C1133" s="37"/>
      <c r="D1133" s="37"/>
      <c r="E1133" s="37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4.25">
      <c r="A1134" s="37"/>
      <c r="B1134" s="37"/>
      <c r="C1134" s="37"/>
      <c r="D1134" s="37"/>
      <c r="E1134" s="37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4.25">
      <c r="A1135" s="37"/>
      <c r="B1135" s="37"/>
      <c r="C1135" s="37"/>
      <c r="D1135" s="37"/>
      <c r="E1135" s="37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4.25">
      <c r="A1136" s="37"/>
      <c r="B1136" s="37"/>
      <c r="C1136" s="37"/>
      <c r="D1136" s="37"/>
      <c r="E1136" s="37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4.25">
      <c r="A1137" s="37"/>
      <c r="B1137" s="37"/>
      <c r="C1137" s="37"/>
      <c r="D1137" s="37"/>
      <c r="E1137" s="37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4.25">
      <c r="A1138" s="37"/>
      <c r="B1138" s="37"/>
      <c r="C1138" s="37"/>
      <c r="D1138" s="37"/>
      <c r="E1138" s="37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4.25">
      <c r="A1139" s="37"/>
      <c r="B1139" s="37"/>
      <c r="C1139" s="37"/>
      <c r="D1139" s="37"/>
      <c r="E1139" s="37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4.25">
      <c r="A1140" s="37"/>
      <c r="B1140" s="37"/>
      <c r="C1140" s="37"/>
      <c r="D1140" s="37"/>
      <c r="E1140" s="37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4.25">
      <c r="A1141" s="37"/>
      <c r="B1141" s="37"/>
      <c r="C1141" s="37"/>
      <c r="D1141" s="37"/>
      <c r="E1141" s="37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4.25">
      <c r="A1142" s="37"/>
      <c r="B1142" s="37"/>
      <c r="C1142" s="37"/>
      <c r="D1142" s="37"/>
      <c r="E1142" s="37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4.25">
      <c r="A1143" s="37"/>
      <c r="B1143" s="37"/>
      <c r="C1143" s="37"/>
      <c r="D1143" s="37"/>
      <c r="E1143" s="37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4.25">
      <c r="A1144" s="37"/>
      <c r="B1144" s="37"/>
      <c r="C1144" s="37"/>
      <c r="D1144" s="37"/>
      <c r="E1144" s="37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4.25">
      <c r="A1145" s="37"/>
      <c r="B1145" s="37"/>
      <c r="C1145" s="37"/>
      <c r="D1145" s="37"/>
      <c r="E1145" s="37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4.25">
      <c r="A1146" s="37"/>
      <c r="B1146" s="37"/>
      <c r="C1146" s="37"/>
      <c r="D1146" s="37"/>
      <c r="E1146" s="37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4.25">
      <c r="A1147" s="37"/>
      <c r="B1147" s="37"/>
      <c r="C1147" s="37"/>
      <c r="D1147" s="37"/>
      <c r="E1147" s="37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4.25">
      <c r="A1148" s="37"/>
      <c r="B1148" s="37"/>
      <c r="C1148" s="37"/>
      <c r="D1148" s="37"/>
      <c r="E1148" s="37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4.25">
      <c r="A1149" s="37"/>
      <c r="B1149" s="37"/>
      <c r="C1149" s="37"/>
      <c r="D1149" s="37"/>
      <c r="E1149" s="37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4.25">
      <c r="A1150" s="37"/>
      <c r="B1150" s="37"/>
      <c r="C1150" s="37"/>
      <c r="D1150" s="37"/>
      <c r="E1150" s="37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4.25">
      <c r="A1151" s="37"/>
      <c r="B1151" s="37"/>
      <c r="C1151" s="37"/>
      <c r="D1151" s="37"/>
      <c r="E1151" s="37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4.25">
      <c r="A1152" s="37"/>
      <c r="B1152" s="37"/>
      <c r="C1152" s="37"/>
      <c r="D1152" s="37"/>
      <c r="E1152" s="37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4.25">
      <c r="A1153" s="37"/>
      <c r="B1153" s="37"/>
      <c r="C1153" s="37"/>
      <c r="D1153" s="37"/>
      <c r="E1153" s="37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4.25">
      <c r="A1154" s="37"/>
      <c r="B1154" s="37"/>
      <c r="C1154" s="37"/>
      <c r="D1154" s="37"/>
      <c r="E1154" s="37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4.25">
      <c r="A1155" s="37"/>
      <c r="B1155" s="37"/>
      <c r="C1155" s="37"/>
      <c r="D1155" s="37"/>
      <c r="E1155" s="37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4.25">
      <c r="A1156" s="37"/>
      <c r="B1156" s="37"/>
      <c r="C1156" s="37"/>
      <c r="D1156" s="37"/>
      <c r="E1156" s="37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4.25">
      <c r="A1157" s="37"/>
      <c r="B1157" s="37"/>
      <c r="C1157" s="37"/>
      <c r="D1157" s="37"/>
      <c r="E1157" s="37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4.25">
      <c r="A1158" s="37"/>
      <c r="B1158" s="37"/>
      <c r="C1158" s="37"/>
      <c r="D1158" s="37"/>
      <c r="E1158" s="37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4.25">
      <c r="A1159" s="37"/>
      <c r="B1159" s="37"/>
      <c r="C1159" s="37"/>
      <c r="D1159" s="37"/>
      <c r="E1159" s="37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4.25">
      <c r="A1160" s="37"/>
      <c r="B1160" s="37"/>
      <c r="C1160" s="37"/>
      <c r="D1160" s="37"/>
      <c r="E1160" s="37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4.25">
      <c r="A1161" s="37"/>
      <c r="B1161" s="37"/>
      <c r="C1161" s="37"/>
      <c r="D1161" s="37"/>
      <c r="E1161" s="37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4.25">
      <c r="A1162" s="37"/>
      <c r="B1162" s="37"/>
      <c r="C1162" s="37"/>
      <c r="D1162" s="37"/>
      <c r="E1162" s="37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4.25">
      <c r="A1163" s="37"/>
      <c r="B1163" s="37"/>
      <c r="C1163" s="37"/>
      <c r="D1163" s="37"/>
      <c r="E1163" s="37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4.25">
      <c r="A1164" s="37"/>
      <c r="B1164" s="37"/>
      <c r="C1164" s="37"/>
      <c r="D1164" s="37"/>
      <c r="E1164" s="37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4.25">
      <c r="A1165" s="37"/>
      <c r="B1165" s="37"/>
      <c r="C1165" s="37"/>
      <c r="D1165" s="37"/>
      <c r="E1165" s="37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4.25">
      <c r="A1166" s="37"/>
      <c r="B1166" s="37"/>
      <c r="C1166" s="37"/>
      <c r="D1166" s="37"/>
      <c r="E1166" s="37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4.25">
      <c r="A1167" s="37"/>
      <c r="B1167" s="37"/>
      <c r="C1167" s="37"/>
      <c r="D1167" s="37"/>
      <c r="E1167" s="37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4.25">
      <c r="A1168" s="37"/>
      <c r="B1168" s="37"/>
      <c r="C1168" s="37"/>
      <c r="D1168" s="37"/>
      <c r="E1168" s="37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4.25">
      <c r="A1169" s="37"/>
      <c r="B1169" s="37"/>
      <c r="C1169" s="37"/>
      <c r="D1169" s="37"/>
      <c r="E1169" s="37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4.25">
      <c r="A1170" s="37"/>
      <c r="B1170" s="37"/>
      <c r="C1170" s="37"/>
      <c r="D1170" s="37"/>
      <c r="E1170" s="37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4.25">
      <c r="A1171" s="37"/>
      <c r="B1171" s="37"/>
      <c r="C1171" s="37"/>
      <c r="D1171" s="37"/>
      <c r="E1171" s="37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4.25">
      <c r="A1172" s="37"/>
      <c r="B1172" s="37"/>
      <c r="C1172" s="37"/>
      <c r="D1172" s="37"/>
      <c r="E1172" s="37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4.25">
      <c r="A1173" s="37"/>
      <c r="B1173" s="37"/>
      <c r="C1173" s="37"/>
      <c r="D1173" s="37"/>
      <c r="E1173" s="37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4.25">
      <c r="A1174" s="37"/>
      <c r="B1174" s="37"/>
      <c r="C1174" s="37"/>
      <c r="D1174" s="37"/>
      <c r="E1174" s="37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4.25">
      <c r="A1175" s="37"/>
      <c r="B1175" s="37"/>
      <c r="C1175" s="37"/>
      <c r="D1175" s="37"/>
      <c r="E1175" s="37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4.25">
      <c r="A1176" s="37"/>
      <c r="B1176" s="37"/>
      <c r="C1176" s="37"/>
      <c r="D1176" s="37"/>
      <c r="E1176" s="37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4.25">
      <c r="A1177" s="37"/>
      <c r="B1177" s="37"/>
      <c r="C1177" s="37"/>
      <c r="D1177" s="37"/>
      <c r="E1177" s="37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4.25">
      <c r="A1178" s="37"/>
      <c r="B1178" s="37"/>
      <c r="C1178" s="37"/>
      <c r="D1178" s="37"/>
      <c r="E1178" s="37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4.25">
      <c r="A1179" s="37"/>
      <c r="B1179" s="37"/>
      <c r="C1179" s="37"/>
      <c r="D1179" s="37"/>
      <c r="E1179" s="37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4.25">
      <c r="A1180" s="37"/>
      <c r="B1180" s="37"/>
      <c r="C1180" s="37"/>
      <c r="D1180" s="37"/>
      <c r="E1180" s="37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4.25">
      <c r="A1181" s="37"/>
      <c r="B1181" s="37"/>
      <c r="C1181" s="37"/>
      <c r="D1181" s="37"/>
      <c r="E1181" s="37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4.25">
      <c r="A1182" s="37"/>
      <c r="B1182" s="37"/>
      <c r="C1182" s="37"/>
      <c r="D1182" s="37"/>
      <c r="E1182" s="37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4.25">
      <c r="A1183" s="37"/>
      <c r="B1183" s="37"/>
      <c r="C1183" s="37"/>
      <c r="D1183" s="37"/>
      <c r="E1183" s="37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4.25">
      <c r="A1184" s="37"/>
      <c r="B1184" s="37"/>
      <c r="C1184" s="37"/>
      <c r="D1184" s="37"/>
      <c r="E1184" s="37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4.25">
      <c r="A1185" s="37"/>
      <c r="B1185" s="37"/>
      <c r="C1185" s="37"/>
      <c r="D1185" s="37"/>
      <c r="E1185" s="37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4.25">
      <c r="A1186" s="37"/>
      <c r="B1186" s="37"/>
      <c r="C1186" s="37"/>
      <c r="D1186" s="37"/>
      <c r="E1186" s="37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4.25">
      <c r="A1187" s="37"/>
      <c r="B1187" s="37"/>
      <c r="C1187" s="37"/>
      <c r="D1187" s="37"/>
      <c r="E1187" s="37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4.25">
      <c r="A1188" s="37"/>
      <c r="B1188" s="37"/>
      <c r="C1188" s="37"/>
      <c r="D1188" s="37"/>
      <c r="E1188" s="37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4.25">
      <c r="A1189" s="37"/>
      <c r="B1189" s="37"/>
      <c r="C1189" s="37"/>
      <c r="D1189" s="37"/>
      <c r="E1189" s="37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4.25">
      <c r="A1190" s="37"/>
      <c r="B1190" s="37"/>
      <c r="C1190" s="37"/>
      <c r="D1190" s="37"/>
      <c r="E1190" s="37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4.25">
      <c r="A1191" s="37"/>
      <c r="B1191" s="37"/>
      <c r="C1191" s="37"/>
      <c r="D1191" s="37"/>
      <c r="E1191" s="37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4.25">
      <c r="A1192" s="37"/>
      <c r="B1192" s="37"/>
      <c r="C1192" s="37"/>
      <c r="D1192" s="37"/>
      <c r="E1192" s="37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4.25">
      <c r="A1193" s="37"/>
      <c r="B1193" s="37"/>
      <c r="C1193" s="37"/>
      <c r="D1193" s="37"/>
      <c r="E1193" s="37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4.25">
      <c r="A1194" s="37"/>
      <c r="B1194" s="37"/>
      <c r="C1194" s="37"/>
      <c r="D1194" s="37"/>
      <c r="E1194" s="37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4.25">
      <c r="A1195" s="37"/>
      <c r="B1195" s="37"/>
      <c r="C1195" s="37"/>
      <c r="D1195" s="37"/>
      <c r="E1195" s="37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4.25">
      <c r="A1196" s="37"/>
      <c r="B1196" s="37"/>
      <c r="C1196" s="37"/>
      <c r="D1196" s="37"/>
      <c r="E1196" s="37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4.25">
      <c r="A1197" s="37"/>
      <c r="B1197" s="37"/>
      <c r="C1197" s="37"/>
      <c r="D1197" s="37"/>
      <c r="E1197" s="37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4.25">
      <c r="A1198" s="37"/>
      <c r="B1198" s="37"/>
      <c r="C1198" s="37"/>
      <c r="D1198" s="37"/>
      <c r="E1198" s="37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4.25">
      <c r="A1199" s="37"/>
      <c r="B1199" s="37"/>
      <c r="C1199" s="37"/>
      <c r="D1199" s="37"/>
      <c r="E1199" s="37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4.25">
      <c r="A1200" s="37"/>
      <c r="B1200" s="37"/>
      <c r="C1200" s="37"/>
      <c r="D1200" s="37"/>
      <c r="E1200" s="37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4.25">
      <c r="A1201" s="37"/>
      <c r="B1201" s="37"/>
      <c r="C1201" s="37"/>
      <c r="D1201" s="37"/>
      <c r="E1201" s="37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4.25">
      <c r="A1202" s="37"/>
      <c r="B1202" s="37"/>
      <c r="C1202" s="37"/>
      <c r="D1202" s="37"/>
      <c r="E1202" s="37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4.25">
      <c r="A1203" s="37"/>
      <c r="B1203" s="37"/>
      <c r="C1203" s="37"/>
      <c r="D1203" s="37"/>
      <c r="E1203" s="37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4.25">
      <c r="A1204" s="37"/>
      <c r="B1204" s="37"/>
      <c r="C1204" s="37"/>
      <c r="D1204" s="37"/>
      <c r="E1204" s="37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4.25">
      <c r="A1205" s="37"/>
      <c r="B1205" s="37"/>
      <c r="C1205" s="37"/>
      <c r="D1205" s="37"/>
      <c r="E1205" s="37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4.25">
      <c r="A1206" s="37"/>
      <c r="B1206" s="37"/>
      <c r="C1206" s="37"/>
      <c r="D1206" s="37"/>
      <c r="E1206" s="37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4.25">
      <c r="A1207" s="37"/>
      <c r="B1207" s="37"/>
      <c r="C1207" s="37"/>
      <c r="D1207" s="37"/>
      <c r="E1207" s="37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4.25">
      <c r="A1208" s="37"/>
      <c r="B1208" s="37"/>
      <c r="C1208" s="37"/>
      <c r="D1208" s="37"/>
      <c r="E1208" s="37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4.25">
      <c r="A1209" s="37"/>
      <c r="B1209" s="37"/>
      <c r="C1209" s="37"/>
      <c r="D1209" s="37"/>
      <c r="E1209" s="37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4.25">
      <c r="A1210" s="37"/>
      <c r="B1210" s="37"/>
      <c r="C1210" s="37"/>
      <c r="D1210" s="37"/>
      <c r="E1210" s="37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4.25">
      <c r="A1211" s="37"/>
      <c r="B1211" s="37"/>
      <c r="C1211" s="37"/>
      <c r="D1211" s="37"/>
      <c r="E1211" s="37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4.25">
      <c r="A1212" s="37"/>
      <c r="B1212" s="37"/>
      <c r="C1212" s="37"/>
      <c r="D1212" s="37"/>
      <c r="E1212" s="37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4.25">
      <c r="A1213" s="37"/>
      <c r="B1213" s="37"/>
      <c r="C1213" s="37"/>
      <c r="D1213" s="37"/>
      <c r="E1213" s="37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4.25">
      <c r="A1214" s="37"/>
      <c r="B1214" s="37"/>
      <c r="C1214" s="37"/>
      <c r="D1214" s="37"/>
      <c r="E1214" s="37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4.25">
      <c r="A1215" s="37"/>
      <c r="B1215" s="37"/>
      <c r="C1215" s="37"/>
      <c r="D1215" s="37"/>
      <c r="E1215" s="37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4.25">
      <c r="A1216" s="37"/>
      <c r="B1216" s="37"/>
      <c r="C1216" s="37"/>
      <c r="D1216" s="37"/>
      <c r="E1216" s="37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4.25">
      <c r="A1217" s="37"/>
      <c r="B1217" s="37"/>
      <c r="C1217" s="37"/>
      <c r="D1217" s="37"/>
      <c r="E1217" s="37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4.25">
      <c r="A1218" s="37"/>
      <c r="B1218" s="37"/>
      <c r="C1218" s="37"/>
      <c r="D1218" s="37"/>
      <c r="E1218" s="37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4.25">
      <c r="A1219" s="37"/>
      <c r="B1219" s="37"/>
      <c r="C1219" s="37"/>
      <c r="D1219" s="37"/>
      <c r="E1219" s="37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4.25">
      <c r="A1220" s="37"/>
      <c r="B1220" s="37"/>
      <c r="C1220" s="37"/>
      <c r="D1220" s="37"/>
      <c r="E1220" s="37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4.25">
      <c r="A1221" s="37"/>
      <c r="B1221" s="37"/>
      <c r="C1221" s="37"/>
      <c r="D1221" s="37"/>
      <c r="E1221" s="37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4.25">
      <c r="A1222" s="37"/>
      <c r="B1222" s="37"/>
      <c r="C1222" s="37"/>
      <c r="D1222" s="37"/>
      <c r="E1222" s="37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4.25">
      <c r="A1223" s="37"/>
      <c r="B1223" s="37"/>
      <c r="C1223" s="37"/>
      <c r="D1223" s="37"/>
      <c r="E1223" s="37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4.25">
      <c r="A1224" s="37"/>
      <c r="B1224" s="37"/>
      <c r="C1224" s="37"/>
      <c r="D1224" s="37"/>
      <c r="E1224" s="37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4.25">
      <c r="A1225" s="37"/>
      <c r="B1225" s="37"/>
      <c r="C1225" s="37"/>
      <c r="D1225" s="37"/>
      <c r="E1225" s="37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4.25">
      <c r="A1226" s="37"/>
      <c r="B1226" s="37"/>
      <c r="C1226" s="37"/>
      <c r="D1226" s="37"/>
      <c r="E1226" s="37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4.25">
      <c r="A1227" s="37"/>
      <c r="B1227" s="37"/>
      <c r="C1227" s="37"/>
      <c r="D1227" s="37"/>
      <c r="E1227" s="37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4.25">
      <c r="A1228" s="37"/>
      <c r="B1228" s="37"/>
      <c r="C1228" s="37"/>
      <c r="D1228" s="37"/>
      <c r="E1228" s="37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4.25">
      <c r="A1229" s="37"/>
      <c r="B1229" s="37"/>
      <c r="C1229" s="37"/>
      <c r="D1229" s="37"/>
      <c r="E1229" s="37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4.25">
      <c r="A1230" s="37"/>
      <c r="B1230" s="37"/>
      <c r="C1230" s="37"/>
      <c r="D1230" s="37"/>
      <c r="E1230" s="37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4.25">
      <c r="A1231" s="37"/>
      <c r="B1231" s="37"/>
      <c r="C1231" s="37"/>
      <c r="D1231" s="37"/>
      <c r="E1231" s="37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4.25">
      <c r="A1232" s="37"/>
      <c r="B1232" s="37"/>
      <c r="C1232" s="37"/>
      <c r="D1232" s="37"/>
      <c r="E1232" s="37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4.25">
      <c r="A1233" s="37"/>
      <c r="B1233" s="37"/>
      <c r="C1233" s="37"/>
      <c r="D1233" s="37"/>
      <c r="E1233" s="37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4.25">
      <c r="A1234" s="37"/>
      <c r="B1234" s="37"/>
      <c r="C1234" s="37"/>
      <c r="D1234" s="37"/>
      <c r="E1234" s="37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4.25">
      <c r="A1235" s="37"/>
      <c r="B1235" s="37"/>
      <c r="C1235" s="37"/>
      <c r="D1235" s="37"/>
      <c r="E1235" s="37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4.25">
      <c r="A1236" s="37"/>
      <c r="B1236" s="37"/>
      <c r="C1236" s="37"/>
      <c r="D1236" s="37"/>
      <c r="E1236" s="37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4.25">
      <c r="A1237" s="37"/>
      <c r="B1237" s="37"/>
      <c r="C1237" s="37"/>
      <c r="D1237" s="37"/>
      <c r="E1237" s="37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4.25">
      <c r="A1238" s="37"/>
      <c r="B1238" s="37"/>
      <c r="C1238" s="37"/>
      <c r="D1238" s="37"/>
      <c r="E1238" s="37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4.25">
      <c r="A1239" s="37"/>
      <c r="B1239" s="37"/>
      <c r="C1239" s="37"/>
      <c r="D1239" s="37"/>
      <c r="E1239" s="37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4.25">
      <c r="A1240" s="37"/>
      <c r="B1240" s="37"/>
      <c r="C1240" s="37"/>
      <c r="D1240" s="37"/>
      <c r="E1240" s="37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4.25">
      <c r="A1241" s="37"/>
      <c r="B1241" s="37"/>
      <c r="C1241" s="37"/>
      <c r="D1241" s="37"/>
      <c r="E1241" s="37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4.25">
      <c r="A1242" s="37"/>
      <c r="B1242" s="37"/>
      <c r="C1242" s="37"/>
      <c r="D1242" s="37"/>
      <c r="E1242" s="37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4.25">
      <c r="A1243" s="37"/>
      <c r="B1243" s="37"/>
      <c r="C1243" s="37"/>
      <c r="D1243" s="37"/>
      <c r="E1243" s="37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4.25">
      <c r="A1244" s="37"/>
      <c r="B1244" s="37"/>
      <c r="C1244" s="37"/>
      <c r="D1244" s="37"/>
      <c r="E1244" s="37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4.25">
      <c r="A1245" s="37"/>
      <c r="B1245" s="37"/>
      <c r="C1245" s="37"/>
      <c r="D1245" s="37"/>
      <c r="E1245" s="37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4.25">
      <c r="A1246" s="37"/>
      <c r="B1246" s="37"/>
      <c r="C1246" s="37"/>
      <c r="D1246" s="37"/>
      <c r="E1246" s="37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4.25">
      <c r="A1247" s="37"/>
      <c r="B1247" s="37"/>
      <c r="C1247" s="37"/>
      <c r="D1247" s="37"/>
      <c r="E1247" s="37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4.25">
      <c r="A1248" s="37"/>
      <c r="B1248" s="37"/>
      <c r="C1248" s="37"/>
      <c r="D1248" s="37"/>
      <c r="E1248" s="37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4.25">
      <c r="A1249" s="37"/>
      <c r="B1249" s="37"/>
      <c r="C1249" s="37"/>
      <c r="D1249" s="37"/>
      <c r="E1249" s="37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4.25">
      <c r="A1250" s="37"/>
      <c r="B1250" s="37"/>
      <c r="C1250" s="37"/>
      <c r="D1250" s="37"/>
      <c r="E1250" s="37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4.25">
      <c r="A1251" s="37"/>
      <c r="B1251" s="37"/>
      <c r="C1251" s="37"/>
      <c r="D1251" s="37"/>
      <c r="E1251" s="37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4.25">
      <c r="A1252" s="37"/>
      <c r="B1252" s="37"/>
      <c r="C1252" s="37"/>
      <c r="D1252" s="37"/>
      <c r="E1252" s="37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4.25">
      <c r="A1253" s="37"/>
      <c r="B1253" s="37"/>
      <c r="C1253" s="37"/>
      <c r="D1253" s="37"/>
      <c r="E1253" s="37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4.25">
      <c r="A1254" s="37"/>
      <c r="B1254" s="37"/>
      <c r="C1254" s="37"/>
      <c r="D1254" s="37"/>
      <c r="E1254" s="37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4.25">
      <c r="A1255" s="37"/>
      <c r="B1255" s="37"/>
      <c r="C1255" s="37"/>
      <c r="D1255" s="37"/>
      <c r="E1255" s="37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4.25">
      <c r="A1256" s="37"/>
      <c r="B1256" s="37"/>
      <c r="C1256" s="37"/>
      <c r="D1256" s="37"/>
      <c r="E1256" s="37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4.25">
      <c r="A1257" s="37"/>
      <c r="B1257" s="37"/>
      <c r="C1257" s="37"/>
      <c r="D1257" s="37"/>
      <c r="E1257" s="37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4.25">
      <c r="A1258" s="37"/>
      <c r="B1258" s="37"/>
      <c r="C1258" s="37"/>
      <c r="D1258" s="37"/>
      <c r="E1258" s="37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4.25">
      <c r="A1259" s="37"/>
      <c r="B1259" s="37"/>
      <c r="C1259" s="37"/>
      <c r="D1259" s="37"/>
      <c r="E1259" s="37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4.25">
      <c r="A1260" s="37"/>
      <c r="B1260" s="37"/>
      <c r="C1260" s="37"/>
      <c r="D1260" s="37"/>
      <c r="E1260" s="37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4.25">
      <c r="A1261" s="37"/>
      <c r="B1261" s="37"/>
      <c r="C1261" s="37"/>
      <c r="D1261" s="37"/>
      <c r="E1261" s="37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4.25">
      <c r="A1262" s="37"/>
      <c r="B1262" s="37"/>
      <c r="C1262" s="37"/>
      <c r="D1262" s="37"/>
      <c r="E1262" s="37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4.25">
      <c r="A1263" s="37"/>
      <c r="B1263" s="37"/>
      <c r="C1263" s="37"/>
      <c r="D1263" s="37"/>
      <c r="E1263" s="37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4.25">
      <c r="A1264" s="37"/>
      <c r="B1264" s="37"/>
      <c r="C1264" s="37"/>
      <c r="D1264" s="37"/>
      <c r="E1264" s="37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4.25">
      <c r="A1265" s="37"/>
      <c r="B1265" s="37"/>
      <c r="C1265" s="37"/>
      <c r="D1265" s="37"/>
      <c r="E1265" s="37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4.25">
      <c r="A1266" s="37"/>
      <c r="B1266" s="37"/>
      <c r="C1266" s="37"/>
      <c r="D1266" s="37"/>
      <c r="E1266" s="37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4.25">
      <c r="A1267" s="37"/>
      <c r="B1267" s="37"/>
      <c r="C1267" s="37"/>
      <c r="D1267" s="37"/>
      <c r="E1267" s="37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4.25">
      <c r="A1268" s="37"/>
      <c r="B1268" s="37"/>
      <c r="C1268" s="37"/>
      <c r="D1268" s="37"/>
      <c r="E1268" s="37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4.25">
      <c r="A1269" s="37"/>
      <c r="B1269" s="37"/>
      <c r="C1269" s="37"/>
      <c r="D1269" s="37"/>
      <c r="E1269" s="37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4.25">
      <c r="A1270" s="37"/>
      <c r="B1270" s="37"/>
      <c r="C1270" s="37"/>
      <c r="D1270" s="37"/>
      <c r="E1270" s="37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4.25">
      <c r="A1271" s="37"/>
      <c r="B1271" s="37"/>
      <c r="C1271" s="37"/>
      <c r="D1271" s="37"/>
      <c r="E1271" s="37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4.25">
      <c r="A1272" s="37"/>
      <c r="B1272" s="37"/>
      <c r="C1272" s="37"/>
      <c r="D1272" s="37"/>
      <c r="E1272" s="37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4.25">
      <c r="A1273" s="37"/>
      <c r="B1273" s="37"/>
      <c r="C1273" s="37"/>
      <c r="D1273" s="37"/>
      <c r="E1273" s="37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4.25">
      <c r="A1274" s="37"/>
      <c r="B1274" s="37"/>
      <c r="C1274" s="37"/>
      <c r="D1274" s="37"/>
      <c r="E1274" s="37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4.25">
      <c r="A1275" s="37"/>
      <c r="B1275" s="37"/>
      <c r="C1275" s="37"/>
      <c r="D1275" s="37"/>
      <c r="E1275" s="37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4.25">
      <c r="A1276" s="37"/>
      <c r="B1276" s="37"/>
      <c r="C1276" s="37"/>
      <c r="D1276" s="37"/>
      <c r="E1276" s="37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4.25">
      <c r="A1277" s="37"/>
      <c r="B1277" s="37"/>
      <c r="C1277" s="37"/>
      <c r="D1277" s="37"/>
      <c r="E1277" s="37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4.25">
      <c r="A1278" s="37"/>
      <c r="B1278" s="37"/>
      <c r="C1278" s="37"/>
      <c r="D1278" s="37"/>
      <c r="E1278" s="37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4.25">
      <c r="A1279" s="37"/>
      <c r="B1279" s="37"/>
      <c r="C1279" s="37"/>
      <c r="D1279" s="37"/>
      <c r="E1279" s="37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4.25">
      <c r="A1280" s="37"/>
      <c r="B1280" s="37"/>
      <c r="C1280" s="37"/>
      <c r="D1280" s="37"/>
      <c r="E1280" s="37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4.25">
      <c r="A1281" s="37"/>
      <c r="B1281" s="37"/>
      <c r="C1281" s="37"/>
      <c r="D1281" s="37"/>
      <c r="E1281" s="37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4.25">
      <c r="A1282" s="37"/>
      <c r="B1282" s="37"/>
      <c r="C1282" s="37"/>
      <c r="D1282" s="37"/>
      <c r="E1282" s="37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4.25">
      <c r="A1283" s="37"/>
      <c r="B1283" s="37"/>
      <c r="C1283" s="37"/>
      <c r="D1283" s="37"/>
      <c r="E1283" s="37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4.25">
      <c r="A1284" s="37"/>
      <c r="B1284" s="37"/>
      <c r="C1284" s="37"/>
      <c r="D1284" s="37"/>
      <c r="E1284" s="37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4.25">
      <c r="A1285" s="37"/>
      <c r="B1285" s="37"/>
      <c r="C1285" s="37"/>
      <c r="D1285" s="37"/>
      <c r="E1285" s="37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4.25">
      <c r="A1286" s="37"/>
      <c r="B1286" s="37"/>
      <c r="C1286" s="37"/>
      <c r="D1286" s="37"/>
      <c r="E1286" s="37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4.25">
      <c r="A1287" s="37"/>
      <c r="B1287" s="37"/>
      <c r="C1287" s="37"/>
      <c r="D1287" s="37"/>
      <c r="E1287" s="37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4.25">
      <c r="A1288" s="37"/>
      <c r="B1288" s="37"/>
      <c r="C1288" s="37"/>
      <c r="D1288" s="37"/>
      <c r="E1288" s="37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4.25">
      <c r="A1289" s="37"/>
      <c r="B1289" s="37"/>
      <c r="C1289" s="37"/>
      <c r="D1289" s="37"/>
      <c r="E1289" s="37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4.25">
      <c r="A1290" s="37"/>
      <c r="B1290" s="37"/>
      <c r="C1290" s="37"/>
      <c r="D1290" s="37"/>
      <c r="E1290" s="37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4.25">
      <c r="A1291" s="37"/>
      <c r="B1291" s="37"/>
      <c r="C1291" s="37"/>
      <c r="D1291" s="37"/>
      <c r="E1291" s="37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4.25">
      <c r="A1292" s="37"/>
      <c r="B1292" s="37"/>
      <c r="C1292" s="37"/>
      <c r="D1292" s="37"/>
      <c r="E1292" s="37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4.25">
      <c r="A1293" s="37"/>
      <c r="B1293" s="37"/>
      <c r="C1293" s="37"/>
      <c r="D1293" s="37"/>
      <c r="E1293" s="37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4.25">
      <c r="A1294" s="37"/>
      <c r="B1294" s="37"/>
      <c r="C1294" s="37"/>
      <c r="D1294" s="37"/>
      <c r="E1294" s="37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4.25">
      <c r="A1295" s="37"/>
      <c r="B1295" s="37"/>
      <c r="C1295" s="37"/>
      <c r="D1295" s="37"/>
      <c r="E1295" s="37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4.25">
      <c r="A1296" s="37"/>
      <c r="B1296" s="37"/>
      <c r="C1296" s="37"/>
      <c r="D1296" s="37"/>
      <c r="E1296" s="37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4.25">
      <c r="A1297" s="37"/>
      <c r="B1297" s="37"/>
      <c r="C1297" s="37"/>
      <c r="D1297" s="37"/>
      <c r="E1297" s="37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4.25">
      <c r="A1298" s="37"/>
      <c r="B1298" s="37"/>
      <c r="C1298" s="37"/>
      <c r="D1298" s="37"/>
      <c r="E1298" s="37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4.25">
      <c r="A1299" s="37"/>
      <c r="B1299" s="37"/>
      <c r="C1299" s="37"/>
      <c r="D1299" s="37"/>
      <c r="E1299" s="37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4.25">
      <c r="A1300" s="37"/>
      <c r="B1300" s="37"/>
      <c r="C1300" s="37"/>
      <c r="D1300" s="37"/>
      <c r="E1300" s="37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4.25">
      <c r="A1301" s="37"/>
      <c r="B1301" s="37"/>
      <c r="C1301" s="37"/>
      <c r="D1301" s="37"/>
      <c r="E1301" s="37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4.25">
      <c r="A1302" s="37"/>
      <c r="B1302" s="37"/>
      <c r="C1302" s="37"/>
      <c r="D1302" s="37"/>
      <c r="E1302" s="37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4.25">
      <c r="A1303" s="37"/>
      <c r="B1303" s="37"/>
      <c r="C1303" s="37"/>
      <c r="D1303" s="37"/>
      <c r="E1303" s="37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4.25">
      <c r="A1304" s="37"/>
      <c r="B1304" s="37"/>
      <c r="C1304" s="37"/>
      <c r="D1304" s="37"/>
      <c r="E1304" s="37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4.25">
      <c r="A1305" s="37"/>
      <c r="B1305" s="37"/>
      <c r="C1305" s="37"/>
      <c r="D1305" s="37"/>
      <c r="E1305" s="37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4.25">
      <c r="A1306" s="37"/>
      <c r="B1306" s="37"/>
      <c r="C1306" s="37"/>
      <c r="D1306" s="37"/>
      <c r="E1306" s="37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4.25">
      <c r="A1307" s="37"/>
      <c r="B1307" s="37"/>
      <c r="C1307" s="37"/>
      <c r="D1307" s="37"/>
      <c r="E1307" s="37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4.25">
      <c r="A1308" s="37"/>
      <c r="B1308" s="37"/>
      <c r="C1308" s="37"/>
      <c r="D1308" s="37"/>
      <c r="E1308" s="37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4.25">
      <c r="A1309" s="37"/>
      <c r="B1309" s="37"/>
      <c r="C1309" s="37"/>
      <c r="D1309" s="37"/>
      <c r="E1309" s="37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4.25">
      <c r="A1310" s="37"/>
      <c r="B1310" s="37"/>
      <c r="C1310" s="37"/>
      <c r="D1310" s="37"/>
      <c r="E1310" s="37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4.25">
      <c r="A1311" s="37"/>
      <c r="B1311" s="37"/>
      <c r="C1311" s="37"/>
      <c r="D1311" s="37"/>
      <c r="E1311" s="37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4.25">
      <c r="A1312" s="37"/>
      <c r="B1312" s="37"/>
      <c r="C1312" s="37"/>
      <c r="D1312" s="37"/>
      <c r="E1312" s="37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4.25">
      <c r="A1313" s="37"/>
      <c r="B1313" s="37"/>
      <c r="C1313" s="37"/>
      <c r="D1313" s="37"/>
      <c r="E1313" s="37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4.25">
      <c r="A1314" s="37"/>
      <c r="B1314" s="37"/>
      <c r="C1314" s="37"/>
      <c r="D1314" s="37"/>
      <c r="E1314" s="37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4.25">
      <c r="A1315" s="37"/>
      <c r="B1315" s="37"/>
      <c r="C1315" s="37"/>
      <c r="D1315" s="37"/>
      <c r="E1315" s="37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4.25">
      <c r="A1316" s="37"/>
      <c r="B1316" s="37"/>
      <c r="C1316" s="37"/>
      <c r="D1316" s="37"/>
      <c r="E1316" s="37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4.25">
      <c r="A1317" s="37"/>
      <c r="B1317" s="37"/>
      <c r="C1317" s="37"/>
      <c r="D1317" s="37"/>
      <c r="E1317" s="37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4.25">
      <c r="A1318" s="37"/>
      <c r="B1318" s="37"/>
      <c r="C1318" s="37"/>
      <c r="D1318" s="37"/>
      <c r="E1318" s="37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4.25">
      <c r="A1319" s="37"/>
      <c r="B1319" s="37"/>
      <c r="C1319" s="37"/>
      <c r="D1319" s="37"/>
      <c r="E1319" s="37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4.25">
      <c r="A1320" s="37"/>
      <c r="B1320" s="37"/>
      <c r="C1320" s="37"/>
      <c r="D1320" s="37"/>
      <c r="E1320" s="37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4.25">
      <c r="A1321" s="37"/>
      <c r="B1321" s="37"/>
      <c r="C1321" s="37"/>
      <c r="D1321" s="37"/>
      <c r="E1321" s="37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4.25">
      <c r="A1322" s="37"/>
      <c r="B1322" s="37"/>
      <c r="C1322" s="37"/>
      <c r="D1322" s="37"/>
      <c r="E1322" s="37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4.25">
      <c r="A1323" s="37"/>
      <c r="B1323" s="37"/>
      <c r="C1323" s="37"/>
      <c r="D1323" s="37"/>
      <c r="E1323" s="37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4.25">
      <c r="A1324" s="37"/>
      <c r="B1324" s="37"/>
      <c r="C1324" s="37"/>
      <c r="D1324" s="37"/>
      <c r="E1324" s="37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4.25">
      <c r="A1325" s="37"/>
      <c r="B1325" s="37"/>
      <c r="C1325" s="37"/>
      <c r="D1325" s="37"/>
      <c r="E1325" s="37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4.25">
      <c r="A1326" s="37"/>
      <c r="B1326" s="37"/>
      <c r="C1326" s="37"/>
      <c r="D1326" s="37"/>
      <c r="E1326" s="37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4.25">
      <c r="A1327" s="37"/>
      <c r="B1327" s="37"/>
      <c r="C1327" s="37"/>
      <c r="D1327" s="37"/>
      <c r="E1327" s="37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4.25">
      <c r="A1328" s="37"/>
      <c r="B1328" s="37"/>
      <c r="C1328" s="37"/>
      <c r="D1328" s="37"/>
      <c r="E1328" s="37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4.25">
      <c r="A1329" s="37"/>
      <c r="B1329" s="37"/>
      <c r="C1329" s="37"/>
      <c r="D1329" s="37"/>
      <c r="E1329" s="37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4.25">
      <c r="A1330" s="37"/>
      <c r="B1330" s="37"/>
      <c r="C1330" s="37"/>
      <c r="D1330" s="37"/>
      <c r="E1330" s="37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4.25">
      <c r="A1331" s="37"/>
      <c r="B1331" s="37"/>
      <c r="C1331" s="37"/>
      <c r="D1331" s="37"/>
      <c r="E1331" s="37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4.25">
      <c r="A1332" s="37"/>
      <c r="B1332" s="37"/>
      <c r="C1332" s="37"/>
      <c r="D1332" s="37"/>
      <c r="E1332" s="37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4.25">
      <c r="A1333" s="37"/>
      <c r="B1333" s="37"/>
      <c r="C1333" s="37"/>
      <c r="D1333" s="37"/>
      <c r="E1333" s="37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4.25">
      <c r="A1334" s="37"/>
      <c r="B1334" s="37"/>
      <c r="C1334" s="37"/>
      <c r="D1334" s="37"/>
      <c r="E1334" s="37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4.25">
      <c r="A1335" s="37"/>
      <c r="B1335" s="37"/>
      <c r="C1335" s="37"/>
      <c r="D1335" s="37"/>
      <c r="E1335" s="37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4.25">
      <c r="A1336" s="37"/>
      <c r="B1336" s="37"/>
      <c r="C1336" s="37"/>
      <c r="D1336" s="37"/>
      <c r="E1336" s="37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4.25">
      <c r="A1337" s="37"/>
      <c r="B1337" s="37"/>
      <c r="C1337" s="37"/>
      <c r="D1337" s="37"/>
      <c r="E1337" s="37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4.25">
      <c r="A1338" s="37"/>
      <c r="B1338" s="37"/>
      <c r="C1338" s="37"/>
      <c r="D1338" s="37"/>
      <c r="E1338" s="37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4.25">
      <c r="A1339" s="37"/>
      <c r="B1339" s="37"/>
      <c r="C1339" s="37"/>
      <c r="D1339" s="37"/>
      <c r="E1339" s="37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4.25">
      <c r="A1340" s="37"/>
      <c r="B1340" s="37"/>
      <c r="C1340" s="37"/>
      <c r="D1340" s="37"/>
      <c r="E1340" s="37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4.25">
      <c r="A1341" s="37"/>
      <c r="B1341" s="37"/>
      <c r="C1341" s="37"/>
      <c r="D1341" s="37"/>
      <c r="E1341" s="37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4.25">
      <c r="A1342" s="37"/>
      <c r="B1342" s="37"/>
      <c r="C1342" s="37"/>
      <c r="D1342" s="37"/>
      <c r="E1342" s="37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4.25">
      <c r="A1343" s="37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4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4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4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4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4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4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4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4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4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4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4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4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4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4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4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4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4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4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4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4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4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4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4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4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4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4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4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4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4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4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4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4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4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4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4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4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4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4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4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4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4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4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4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4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4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4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4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4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4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4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4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4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4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4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4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4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4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4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4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4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4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4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4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4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4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4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4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4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4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4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4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4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4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4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4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4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4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4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4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4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4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4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4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4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4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4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4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4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4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4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4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4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4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4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4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4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4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4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4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4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4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4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4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4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4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4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4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4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4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4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4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4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4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4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4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4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4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4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4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4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4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4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4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4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4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4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4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4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4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4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4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4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4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4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4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4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4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4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4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4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4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4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4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4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4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4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4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4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4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4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4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4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4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4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4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4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4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4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4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4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4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4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4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4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4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4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4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4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4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4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4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4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4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4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4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4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4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4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4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4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4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4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4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4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4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4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4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4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4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4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4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4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4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4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4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4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4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4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4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4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4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4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4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4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4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4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4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4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4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4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4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4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4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4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4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4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4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4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4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4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4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4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4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4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4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4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4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4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4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4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4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4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4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4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ht="14.25">
      <c r="A1578" s="35"/>
    </row>
  </sheetData>
  <sheetProtection password="CC39" sheet="1" objects="1" selectLockedCells="1" selectUnlockedCells="1"/>
  <mergeCells count="14">
    <mergeCell ref="A4:O4"/>
    <mergeCell ref="A11:A12"/>
    <mergeCell ref="B11:B12"/>
    <mergeCell ref="C11:C12"/>
    <mergeCell ref="D11:D12"/>
    <mergeCell ref="E11:E12"/>
    <mergeCell ref="F11:F12"/>
    <mergeCell ref="G11:G12"/>
    <mergeCell ref="A1:O1"/>
    <mergeCell ref="A2:O2"/>
    <mergeCell ref="A3:O3"/>
    <mergeCell ref="A5:O5"/>
    <mergeCell ref="A8:C8"/>
    <mergeCell ref="H11:L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7">
      <selection activeCell="K23" sqref="K23"/>
    </sheetView>
  </sheetViews>
  <sheetFormatPr defaultColWidth="11.421875" defaultRowHeight="15"/>
  <cols>
    <col min="1" max="1" width="11.421875" style="52" customWidth="1"/>
    <col min="2" max="2" width="30.7109375" style="52" customWidth="1"/>
    <col min="3" max="3" width="1.8515625" style="52" customWidth="1"/>
    <col min="4" max="4" width="18.140625" style="52" hidden="1" customWidth="1"/>
    <col min="5" max="5" width="15.00390625" style="52" bestFit="1" customWidth="1"/>
    <col min="6" max="6" width="10.7109375" style="52" bestFit="1" customWidth="1"/>
    <col min="7" max="7" width="18.140625" style="52" hidden="1" customWidth="1"/>
    <col min="8" max="8" width="15.00390625" style="52" bestFit="1" customWidth="1"/>
    <col min="9" max="9" width="10.7109375" style="52" bestFit="1" customWidth="1"/>
    <col min="10" max="10" width="18.140625" style="52" hidden="1" customWidth="1"/>
    <col min="11" max="11" width="15.00390625" style="52" bestFit="1" customWidth="1"/>
    <col min="12" max="12" width="10.7109375" style="52" bestFit="1" customWidth="1"/>
    <col min="13" max="16384" width="11.421875" style="52" customWidth="1"/>
  </cols>
  <sheetData>
    <row r="1" spans="1:21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1"/>
      <c r="O1" s="51"/>
      <c r="P1" s="51"/>
      <c r="Q1" s="51"/>
      <c r="R1" s="51"/>
      <c r="S1" s="51"/>
      <c r="T1" s="51"/>
      <c r="U1" s="51"/>
    </row>
    <row r="2" spans="1:21" ht="18.75" customHeight="1">
      <c r="A2" s="55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53"/>
      <c r="O2" s="53"/>
      <c r="P2" s="53"/>
      <c r="Q2" s="53"/>
      <c r="R2" s="53"/>
      <c r="S2" s="53"/>
      <c r="T2" s="53"/>
      <c r="U2" s="53"/>
    </row>
    <row r="3" spans="1:21" ht="43.5" customHeight="1">
      <c r="A3" s="55"/>
      <c r="B3" s="117" t="s">
        <v>146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53"/>
      <c r="O3" s="53"/>
      <c r="P3" s="53"/>
      <c r="Q3" s="53"/>
      <c r="R3" s="53"/>
      <c r="S3" s="53"/>
      <c r="T3" s="53"/>
      <c r="U3" s="51"/>
    </row>
    <row r="4" spans="1:21" ht="18.75" customHeight="1">
      <c r="A4" s="55"/>
      <c r="B4" s="117" t="s">
        <v>129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54"/>
      <c r="O4" s="54"/>
      <c r="P4" s="54"/>
      <c r="Q4" s="54"/>
      <c r="R4" s="54"/>
      <c r="S4" s="54"/>
      <c r="T4" s="54"/>
      <c r="U4" s="51"/>
    </row>
    <row r="5" spans="1:13" ht="14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0.25">
      <c r="A6" s="55"/>
      <c r="B6" s="118" t="s">
        <v>147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27.75">
      <c r="A7" s="55"/>
      <c r="B7" s="56" t="e">
        <f>#REF!</f>
        <v>#REF!</v>
      </c>
      <c r="C7" s="56"/>
      <c r="D7" s="116" t="e">
        <f>#REF!</f>
        <v>#REF!</v>
      </c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0.5" customHeight="1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43.5" thickBot="1">
      <c r="A9" s="55"/>
      <c r="B9" s="57" t="s">
        <v>76</v>
      </c>
      <c r="C9" s="58"/>
      <c r="D9" s="64" t="s">
        <v>130</v>
      </c>
      <c r="E9" s="68" t="s">
        <v>133</v>
      </c>
      <c r="F9" s="69" t="s">
        <v>136</v>
      </c>
      <c r="G9" s="68" t="s">
        <v>131</v>
      </c>
      <c r="H9" s="68" t="s">
        <v>134</v>
      </c>
      <c r="I9" s="69" t="s">
        <v>136</v>
      </c>
      <c r="J9" s="68" t="s">
        <v>132</v>
      </c>
      <c r="K9" s="68" t="s">
        <v>135</v>
      </c>
      <c r="L9" s="69" t="s">
        <v>136</v>
      </c>
      <c r="M9" s="55"/>
    </row>
    <row r="10" spans="1:13" ht="14.25">
      <c r="A10" s="55"/>
      <c r="B10" s="59"/>
      <c r="C10" s="59"/>
      <c r="D10" s="60"/>
      <c r="E10" s="70"/>
      <c r="F10" s="70"/>
      <c r="G10" s="70"/>
      <c r="H10" s="70"/>
      <c r="I10" s="70"/>
      <c r="J10" s="70"/>
      <c r="K10" s="71"/>
      <c r="L10" s="70"/>
      <c r="M10" s="55"/>
    </row>
    <row r="11" spans="1:13" ht="48.75" customHeight="1">
      <c r="A11" s="55"/>
      <c r="B11" s="61" t="s">
        <v>78</v>
      </c>
      <c r="C11" s="59"/>
      <c r="D11" s="65" t="e">
        <f>VLOOKUP(#REF!,'PREP 2009'!$A$2:$N$29,2,0)</f>
        <v>#REF!</v>
      </c>
      <c r="E11" s="65" t="e">
        <f>#REF!</f>
        <v>#REF!</v>
      </c>
      <c r="F11" s="67" t="e">
        <f>IF(D11&lt;=0," ",(E11/D11)-1)</f>
        <v>#REF!</v>
      </c>
      <c r="G11" s="65" t="e">
        <f>VLOOKUP(#REF!,'PREP 2009'!$A$2:$N$29,8,0)</f>
        <v>#REF!</v>
      </c>
      <c r="H11" s="65" t="e">
        <f>#REF!</f>
        <v>#REF!</v>
      </c>
      <c r="I11" s="67" t="e">
        <f>IF(G11&lt;=0," ",(H11/G11)-1)</f>
        <v>#REF!</v>
      </c>
      <c r="J11" s="65" t="e">
        <f>+G11+D11</f>
        <v>#REF!</v>
      </c>
      <c r="K11" s="65" t="e">
        <f>+H11+E11</f>
        <v>#REF!</v>
      </c>
      <c r="L11" s="67" t="e">
        <f>IF(J11&lt;=0," ",(K11/J11)-1)</f>
        <v>#REF!</v>
      </c>
      <c r="M11" s="55"/>
    </row>
    <row r="12" spans="1:13" ht="56.25" customHeight="1">
      <c r="A12" s="55"/>
      <c r="B12" s="61" t="s">
        <v>79</v>
      </c>
      <c r="C12" s="59"/>
      <c r="D12" s="65" t="e">
        <f>VLOOKUP(#REF!,'PREP 2009'!$A$2:$N$29,3,0)</f>
        <v>#REF!</v>
      </c>
      <c r="E12" s="65" t="e">
        <f>#REF!</f>
        <v>#REF!</v>
      </c>
      <c r="F12" s="67" t="e">
        <f aca="true" t="shared" si="0" ref="F12:F19">IF(D12&lt;=0," ",(E12/D12)-1)</f>
        <v>#REF!</v>
      </c>
      <c r="G12" s="65" t="e">
        <f>VLOOKUP(#REF!,'PREP 2009'!$A$2:$N$29,9,0)</f>
        <v>#REF!</v>
      </c>
      <c r="H12" s="65" t="e">
        <f>#REF!</f>
        <v>#REF!</v>
      </c>
      <c r="I12" s="67" t="e">
        <f aca="true" t="shared" si="1" ref="I12:I19">IF(G12&lt;=0," ",(H12/G12)-1)</f>
        <v>#REF!</v>
      </c>
      <c r="J12" s="65" t="e">
        <f aca="true" t="shared" si="2" ref="J12:J19">+G12+D12</f>
        <v>#REF!</v>
      </c>
      <c r="K12" s="65" t="e">
        <f aca="true" t="shared" si="3" ref="K12:K19">+H12+E12</f>
        <v>#REF!</v>
      </c>
      <c r="L12" s="67" t="e">
        <f aca="true" t="shared" si="4" ref="L12:L19">IF(J12&lt;=0," ",(K12/J12)-1)</f>
        <v>#REF!</v>
      </c>
      <c r="M12" s="55"/>
    </row>
    <row r="13" spans="1:13" ht="43.5" customHeight="1">
      <c r="A13" s="55"/>
      <c r="B13" s="61" t="s">
        <v>80</v>
      </c>
      <c r="C13" s="59"/>
      <c r="D13" s="65" t="e">
        <f>VLOOKUP(#REF!,'PREP 2009'!$A$2:$N$29,4,0)</f>
        <v>#REF!</v>
      </c>
      <c r="E13" s="65" t="e">
        <f>#REF!</f>
        <v>#REF!</v>
      </c>
      <c r="F13" s="67" t="e">
        <f t="shared" si="0"/>
        <v>#REF!</v>
      </c>
      <c r="G13" s="65" t="e">
        <f>VLOOKUP(#REF!,'PREP 2009'!$A$2:$N$29,10,0)</f>
        <v>#REF!</v>
      </c>
      <c r="H13" s="65" t="e">
        <f>#REF!</f>
        <v>#REF!</v>
      </c>
      <c r="I13" s="67" t="e">
        <f t="shared" si="1"/>
        <v>#REF!</v>
      </c>
      <c r="J13" s="65" t="e">
        <f t="shared" si="2"/>
        <v>#REF!</v>
      </c>
      <c r="K13" s="65" t="e">
        <f t="shared" si="3"/>
        <v>#REF!</v>
      </c>
      <c r="L13" s="67" t="e">
        <f t="shared" si="4"/>
        <v>#REF!</v>
      </c>
      <c r="M13" s="55"/>
    </row>
    <row r="14" spans="1:13" ht="62.25" customHeight="1">
      <c r="A14" s="55"/>
      <c r="B14" s="61" t="s">
        <v>81</v>
      </c>
      <c r="C14" s="59"/>
      <c r="D14" s="65" t="e">
        <f>VLOOKUP(#REF!,'PREP 2009'!$A$2:$N$29,5,0)+(VLOOKUP(#REF!,'PREP 2009'!$A$2:$N$29,6,0))</f>
        <v>#REF!</v>
      </c>
      <c r="E14" s="65" t="e">
        <f>#REF!</f>
        <v>#REF!</v>
      </c>
      <c r="F14" s="67" t="e">
        <f t="shared" si="0"/>
        <v>#REF!</v>
      </c>
      <c r="G14" s="65" t="e">
        <f>VLOOKUP(#REF!,'PREP 2009'!$A$2:$N$29,11,0)+(VLOOKUP(#REF!,'PREP 2009'!$A$2:$N$29,12,0))</f>
        <v>#REF!</v>
      </c>
      <c r="H14" s="65" t="e">
        <f>#REF!</f>
        <v>#REF!</v>
      </c>
      <c r="I14" s="67" t="e">
        <f t="shared" si="1"/>
        <v>#REF!</v>
      </c>
      <c r="J14" s="65" t="e">
        <f t="shared" si="2"/>
        <v>#REF!</v>
      </c>
      <c r="K14" s="65" t="e">
        <f t="shared" si="3"/>
        <v>#REF!</v>
      </c>
      <c r="L14" s="67" t="e">
        <f t="shared" si="4"/>
        <v>#REF!</v>
      </c>
      <c r="M14" s="55"/>
    </row>
    <row r="15" spans="1:13" ht="40.5" customHeight="1">
      <c r="A15" s="55"/>
      <c r="B15" s="61" t="s">
        <v>82</v>
      </c>
      <c r="C15" s="59"/>
      <c r="D15" s="65" t="e">
        <f>SUM(D14+D13+D12+D11)</f>
        <v>#REF!</v>
      </c>
      <c r="E15" s="65" t="e">
        <f>+E14+E13+E12+E11</f>
        <v>#REF!</v>
      </c>
      <c r="F15" s="67" t="e">
        <f t="shared" si="0"/>
        <v>#REF!</v>
      </c>
      <c r="G15" s="65" t="e">
        <f>+G14+G13+G12+G11</f>
        <v>#REF!</v>
      </c>
      <c r="H15" s="65" t="e">
        <f>+H14+H13+H12+H11</f>
        <v>#REF!</v>
      </c>
      <c r="I15" s="67" t="e">
        <f t="shared" si="1"/>
        <v>#REF!</v>
      </c>
      <c r="J15" s="65" t="e">
        <f t="shared" si="2"/>
        <v>#REF!</v>
      </c>
      <c r="K15" s="65" t="e">
        <f t="shared" si="3"/>
        <v>#REF!</v>
      </c>
      <c r="L15" s="67" t="e">
        <f t="shared" si="4"/>
        <v>#REF!</v>
      </c>
      <c r="M15" s="55"/>
    </row>
    <row r="16" spans="1:13" ht="49.5" customHeight="1">
      <c r="A16" s="55"/>
      <c r="B16" s="61" t="s">
        <v>83</v>
      </c>
      <c r="C16" s="59"/>
      <c r="D16" s="65">
        <v>0</v>
      </c>
      <c r="E16" s="65" t="e">
        <f>#REF!</f>
        <v>#REF!</v>
      </c>
      <c r="F16" s="67" t="str">
        <f t="shared" si="0"/>
        <v> </v>
      </c>
      <c r="G16" s="65">
        <v>0</v>
      </c>
      <c r="H16" s="65" t="e">
        <f>#REF!</f>
        <v>#REF!</v>
      </c>
      <c r="I16" s="67" t="str">
        <f t="shared" si="1"/>
        <v> </v>
      </c>
      <c r="J16" s="65">
        <f t="shared" si="2"/>
        <v>0</v>
      </c>
      <c r="K16" s="65" t="e">
        <f t="shared" si="3"/>
        <v>#REF!</v>
      </c>
      <c r="L16" s="67" t="str">
        <f t="shared" si="4"/>
        <v> </v>
      </c>
      <c r="M16" s="55"/>
    </row>
    <row r="17" spans="1:13" ht="42" customHeight="1">
      <c r="A17" s="55"/>
      <c r="B17" s="61" t="s">
        <v>84</v>
      </c>
      <c r="C17" s="59"/>
      <c r="D17" s="65">
        <v>0</v>
      </c>
      <c r="E17" s="65" t="e">
        <f>#REF!</f>
        <v>#REF!</v>
      </c>
      <c r="F17" s="67" t="str">
        <f t="shared" si="0"/>
        <v> </v>
      </c>
      <c r="G17" s="65">
        <v>0</v>
      </c>
      <c r="H17" s="65" t="e">
        <f>#REF!</f>
        <v>#REF!</v>
      </c>
      <c r="I17" s="67" t="str">
        <f t="shared" si="1"/>
        <v> </v>
      </c>
      <c r="J17" s="65">
        <f t="shared" si="2"/>
        <v>0</v>
      </c>
      <c r="K17" s="65" t="e">
        <f t="shared" si="3"/>
        <v>#REF!</v>
      </c>
      <c r="L17" s="67" t="str">
        <f t="shared" si="4"/>
        <v> </v>
      </c>
      <c r="M17" s="55"/>
    </row>
    <row r="18" spans="1:13" ht="42.75" customHeight="1">
      <c r="A18" s="55"/>
      <c r="B18" s="61" t="s">
        <v>85</v>
      </c>
      <c r="C18" s="59"/>
      <c r="D18" s="65">
        <f>SUM(D17+D16)</f>
        <v>0</v>
      </c>
      <c r="E18" s="65" t="e">
        <f>+E17+E16</f>
        <v>#REF!</v>
      </c>
      <c r="F18" s="67" t="str">
        <f t="shared" si="0"/>
        <v> </v>
      </c>
      <c r="G18" s="65">
        <f>+G17+G16</f>
        <v>0</v>
      </c>
      <c r="H18" s="65" t="e">
        <f>+H17+H16</f>
        <v>#REF!</v>
      </c>
      <c r="I18" s="67" t="str">
        <f t="shared" si="1"/>
        <v> </v>
      </c>
      <c r="J18" s="65">
        <f t="shared" si="2"/>
        <v>0</v>
      </c>
      <c r="K18" s="65" t="e">
        <f t="shared" si="3"/>
        <v>#REF!</v>
      </c>
      <c r="L18" s="67" t="str">
        <f t="shared" si="4"/>
        <v> </v>
      </c>
      <c r="M18" s="55"/>
    </row>
    <row r="19" spans="1:13" ht="37.5" customHeight="1">
      <c r="A19" s="55"/>
      <c r="B19" s="61" t="s">
        <v>86</v>
      </c>
      <c r="C19" s="59"/>
      <c r="D19" s="65" t="e">
        <f>D18+D15</f>
        <v>#REF!</v>
      </c>
      <c r="E19" s="65" t="e">
        <f>+E18+E15</f>
        <v>#REF!</v>
      </c>
      <c r="F19" s="67" t="e">
        <f t="shared" si="0"/>
        <v>#REF!</v>
      </c>
      <c r="G19" s="65" t="e">
        <f>+G18+G15</f>
        <v>#REF!</v>
      </c>
      <c r="H19" s="65" t="e">
        <f>+H18+H15</f>
        <v>#REF!</v>
      </c>
      <c r="I19" s="67" t="e">
        <f t="shared" si="1"/>
        <v>#REF!</v>
      </c>
      <c r="J19" s="65" t="e">
        <f t="shared" si="2"/>
        <v>#REF!</v>
      </c>
      <c r="K19" s="65" t="e">
        <f t="shared" si="3"/>
        <v>#REF!</v>
      </c>
      <c r="L19" s="67" t="e">
        <f t="shared" si="4"/>
        <v>#REF!</v>
      </c>
      <c r="M19" s="55"/>
    </row>
    <row r="20" spans="1:13" ht="15.75" thickBot="1">
      <c r="A20" s="55"/>
      <c r="B20" s="62"/>
      <c r="C20" s="59"/>
      <c r="D20" s="66"/>
      <c r="E20" s="66"/>
      <c r="F20" s="66"/>
      <c r="G20" s="66"/>
      <c r="H20" s="66"/>
      <c r="I20" s="66"/>
      <c r="J20" s="66"/>
      <c r="K20" s="72"/>
      <c r="L20" s="66"/>
      <c r="M20" s="55"/>
    </row>
    <row r="21" spans="1:13" ht="14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4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4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</sheetData>
  <sheetProtection password="CC39" sheet="1" selectLockedCells="1" selectUnlockedCells="1"/>
  <mergeCells count="5">
    <mergeCell ref="D7:M7"/>
    <mergeCell ref="B2:M2"/>
    <mergeCell ref="B3:M3"/>
    <mergeCell ref="B4:M4"/>
    <mergeCell ref="B6:M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13.7109375" style="0" bestFit="1" customWidth="1"/>
    <col min="2" max="2" width="20.57421875" style="0" bestFit="1" customWidth="1"/>
    <col min="3" max="3" width="24.421875" style="0" bestFit="1" customWidth="1"/>
    <col min="4" max="4" width="19.8515625" style="0" bestFit="1" customWidth="1"/>
    <col min="5" max="5" width="18.28125" style="0" bestFit="1" customWidth="1"/>
    <col min="6" max="6" width="9.00390625" style="0" bestFit="1" customWidth="1"/>
    <col min="7" max="7" width="11.00390625" style="0" bestFit="1" customWidth="1"/>
    <col min="8" max="8" width="20.57421875" style="0" bestFit="1" customWidth="1"/>
    <col min="9" max="9" width="24.421875" style="0" bestFit="1" customWidth="1"/>
    <col min="10" max="10" width="19.8515625" style="0" bestFit="1" customWidth="1"/>
    <col min="11" max="11" width="18.28125" style="0" bestFit="1" customWidth="1"/>
    <col min="12" max="12" width="10.00390625" style="0" bestFit="1" customWidth="1"/>
    <col min="13" max="14" width="11.00390625" style="0" bestFit="1" customWidth="1"/>
  </cols>
  <sheetData>
    <row r="1" spans="1:14" ht="14.25">
      <c r="A1" t="s">
        <v>35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144</v>
      </c>
      <c r="N1" t="s">
        <v>145</v>
      </c>
    </row>
    <row r="2" spans="1:14" ht="14.25">
      <c r="A2" t="s">
        <v>87</v>
      </c>
      <c r="B2">
        <v>28952073</v>
      </c>
      <c r="C2">
        <v>790839</v>
      </c>
      <c r="D2">
        <v>5334910</v>
      </c>
      <c r="E2">
        <v>211376</v>
      </c>
      <c r="F2">
        <v>457800</v>
      </c>
      <c r="G2">
        <v>35746998</v>
      </c>
      <c r="H2">
        <v>3843729</v>
      </c>
      <c r="I2">
        <v>100000</v>
      </c>
      <c r="J2">
        <v>4206771</v>
      </c>
      <c r="L2">
        <v>500000</v>
      </c>
      <c r="M2">
        <v>8650500</v>
      </c>
      <c r="N2">
        <v>44397498</v>
      </c>
    </row>
    <row r="3" spans="1:14" ht="14.25">
      <c r="A3" t="s">
        <v>88</v>
      </c>
      <c r="B3">
        <v>83277098</v>
      </c>
      <c r="C3">
        <v>4297183</v>
      </c>
      <c r="D3">
        <v>9114666</v>
      </c>
      <c r="F3">
        <v>3487100</v>
      </c>
      <c r="G3">
        <v>100176047</v>
      </c>
      <c r="H3">
        <v>12284200</v>
      </c>
      <c r="I3">
        <v>855030</v>
      </c>
      <c r="J3">
        <v>8350220</v>
      </c>
      <c r="L3">
        <v>2031540</v>
      </c>
      <c r="M3">
        <v>23520990</v>
      </c>
      <c r="N3">
        <v>123697037</v>
      </c>
    </row>
    <row r="4" spans="1:14" ht="14.25">
      <c r="A4" t="s">
        <v>89</v>
      </c>
      <c r="B4">
        <v>92696655</v>
      </c>
      <c r="C4">
        <v>4248022</v>
      </c>
      <c r="D4">
        <v>15050315</v>
      </c>
      <c r="E4">
        <v>129753</v>
      </c>
      <c r="F4">
        <v>975300</v>
      </c>
      <c r="G4">
        <v>113100045</v>
      </c>
      <c r="H4">
        <v>600000</v>
      </c>
      <c r="I4">
        <v>2500000</v>
      </c>
      <c r="J4">
        <v>12034000</v>
      </c>
      <c r="L4">
        <v>6000000</v>
      </c>
      <c r="M4">
        <v>21134000</v>
      </c>
      <c r="N4">
        <v>134234045</v>
      </c>
    </row>
    <row r="5" spans="1:14" ht="14.25">
      <c r="A5" t="s">
        <v>90</v>
      </c>
      <c r="B5">
        <v>77280284</v>
      </c>
      <c r="C5">
        <v>2622823</v>
      </c>
      <c r="D5">
        <v>4641848</v>
      </c>
      <c r="E5">
        <v>1050000</v>
      </c>
      <c r="G5">
        <v>85594955</v>
      </c>
      <c r="H5">
        <v>4904811</v>
      </c>
      <c r="I5">
        <v>6873888</v>
      </c>
      <c r="J5">
        <v>27171301</v>
      </c>
      <c r="K5">
        <v>1050000</v>
      </c>
      <c r="M5">
        <v>40000000</v>
      </c>
      <c r="N5">
        <v>125594955</v>
      </c>
    </row>
    <row r="6" spans="1:14" ht="14.25">
      <c r="A6" t="s">
        <v>110</v>
      </c>
      <c r="B6">
        <v>87167982</v>
      </c>
      <c r="C6">
        <v>3991609</v>
      </c>
      <c r="D6">
        <v>10771973</v>
      </c>
      <c r="E6">
        <v>50000</v>
      </c>
      <c r="F6">
        <v>199100</v>
      </c>
      <c r="G6">
        <v>102180664</v>
      </c>
      <c r="H6">
        <v>1500000</v>
      </c>
      <c r="I6">
        <v>16539000</v>
      </c>
      <c r="J6">
        <v>18813000</v>
      </c>
      <c r="L6">
        <v>2220000</v>
      </c>
      <c r="M6">
        <v>39072000</v>
      </c>
      <c r="N6">
        <v>141252664</v>
      </c>
    </row>
    <row r="7" spans="1:14" ht="14.25">
      <c r="A7" t="s">
        <v>91</v>
      </c>
      <c r="B7">
        <v>53741976</v>
      </c>
      <c r="C7">
        <v>2610263</v>
      </c>
      <c r="D7">
        <v>7371530</v>
      </c>
      <c r="F7">
        <v>286800</v>
      </c>
      <c r="G7">
        <v>64010569</v>
      </c>
      <c r="H7">
        <v>9191692</v>
      </c>
      <c r="I7">
        <v>6584916</v>
      </c>
      <c r="J7">
        <v>7723393</v>
      </c>
      <c r="L7">
        <v>500000</v>
      </c>
      <c r="M7">
        <v>24000001</v>
      </c>
      <c r="N7">
        <v>88010570</v>
      </c>
    </row>
    <row r="8" spans="1:14" ht="14.25">
      <c r="A8" t="s">
        <v>92</v>
      </c>
      <c r="B8">
        <v>160160374</v>
      </c>
      <c r="C8">
        <v>11020262</v>
      </c>
      <c r="D8">
        <v>20811900</v>
      </c>
      <c r="F8">
        <v>8195800</v>
      </c>
      <c r="G8">
        <v>200188336</v>
      </c>
      <c r="H8">
        <v>11097505</v>
      </c>
      <c r="I8">
        <v>4435000</v>
      </c>
      <c r="J8">
        <v>3577494</v>
      </c>
      <c r="L8">
        <v>4860000</v>
      </c>
      <c r="M8">
        <v>23969999</v>
      </c>
      <c r="N8">
        <v>224158335</v>
      </c>
    </row>
    <row r="9" spans="1:14" ht="14.25">
      <c r="A9" t="s">
        <v>93</v>
      </c>
      <c r="B9">
        <v>242950795</v>
      </c>
      <c r="C9">
        <v>11806007</v>
      </c>
      <c r="D9">
        <v>23125003</v>
      </c>
      <c r="F9">
        <v>943700</v>
      </c>
      <c r="G9">
        <v>278825505</v>
      </c>
      <c r="H9">
        <v>4325500</v>
      </c>
      <c r="I9">
        <v>2562100</v>
      </c>
      <c r="J9">
        <v>17472100</v>
      </c>
      <c r="L9">
        <v>133000</v>
      </c>
      <c r="M9">
        <v>24492700</v>
      </c>
      <c r="N9">
        <v>303318205</v>
      </c>
    </row>
    <row r="10" spans="1:14" ht="14.25">
      <c r="A10" t="s">
        <v>94</v>
      </c>
      <c r="B10">
        <v>121786969</v>
      </c>
      <c r="C10">
        <v>6031974</v>
      </c>
      <c r="D10">
        <v>12001356</v>
      </c>
      <c r="E10">
        <v>40917</v>
      </c>
      <c r="F10">
        <v>866800</v>
      </c>
      <c r="G10">
        <v>140728016</v>
      </c>
      <c r="H10">
        <v>1054940</v>
      </c>
      <c r="I10">
        <v>1083649</v>
      </c>
      <c r="J10">
        <v>3350092</v>
      </c>
      <c r="L10">
        <v>488900</v>
      </c>
      <c r="M10">
        <v>5977581</v>
      </c>
      <c r="N10">
        <v>146705597</v>
      </c>
    </row>
    <row r="11" spans="1:14" ht="14.25">
      <c r="A11" t="s">
        <v>95</v>
      </c>
      <c r="B11">
        <v>96132692</v>
      </c>
      <c r="C11">
        <v>2779599</v>
      </c>
      <c r="D11">
        <v>10424361</v>
      </c>
      <c r="F11">
        <v>401000</v>
      </c>
      <c r="G11">
        <v>109737652</v>
      </c>
      <c r="H11">
        <v>1197550</v>
      </c>
      <c r="I11">
        <v>1800000</v>
      </c>
      <c r="J11">
        <v>14735186</v>
      </c>
      <c r="L11">
        <v>2300000</v>
      </c>
      <c r="M11">
        <v>20032736</v>
      </c>
      <c r="N11">
        <v>129770388</v>
      </c>
    </row>
    <row r="12" spans="1:14" ht="14.25">
      <c r="A12" t="s">
        <v>96</v>
      </c>
      <c r="B12">
        <v>90867058</v>
      </c>
      <c r="C12">
        <v>7393820</v>
      </c>
      <c r="D12">
        <v>12349379</v>
      </c>
      <c r="E12">
        <v>132225</v>
      </c>
      <c r="F12">
        <v>778600</v>
      </c>
      <c r="G12">
        <v>111521082</v>
      </c>
      <c r="H12">
        <v>13431949</v>
      </c>
      <c r="I12">
        <v>2825000</v>
      </c>
      <c r="J12">
        <v>8743050</v>
      </c>
      <c r="M12">
        <v>24999999</v>
      </c>
      <c r="N12">
        <v>136521081</v>
      </c>
    </row>
    <row r="13" spans="1:14" ht="14.25">
      <c r="A13" t="s">
        <v>97</v>
      </c>
      <c r="B13">
        <v>148145726</v>
      </c>
      <c r="C13">
        <v>6158806</v>
      </c>
      <c r="D13">
        <v>27120139</v>
      </c>
      <c r="E13">
        <v>1314802</v>
      </c>
      <c r="F13">
        <v>2800200</v>
      </c>
      <c r="G13">
        <v>185539673</v>
      </c>
      <c r="H13">
        <v>3790800</v>
      </c>
      <c r="K13">
        <v>130000</v>
      </c>
      <c r="M13">
        <v>3920800</v>
      </c>
      <c r="N13">
        <v>189460473</v>
      </c>
    </row>
    <row r="14" spans="1:14" ht="14.25">
      <c r="A14" t="s">
        <v>98</v>
      </c>
      <c r="B14">
        <v>116063706</v>
      </c>
      <c r="C14">
        <v>4478778</v>
      </c>
      <c r="D14">
        <v>10145853</v>
      </c>
      <c r="E14">
        <v>70000</v>
      </c>
      <c r="F14">
        <v>642900</v>
      </c>
      <c r="G14">
        <v>131401237</v>
      </c>
      <c r="H14">
        <v>22122219</v>
      </c>
      <c r="I14">
        <v>97911723</v>
      </c>
      <c r="J14">
        <v>198336057</v>
      </c>
      <c r="L14">
        <v>630000</v>
      </c>
      <c r="M14">
        <v>318999999</v>
      </c>
      <c r="N14">
        <v>450401236</v>
      </c>
    </row>
    <row r="15" spans="1:14" ht="14.25">
      <c r="A15" t="s">
        <v>111</v>
      </c>
      <c r="H15">
        <v>395115644</v>
      </c>
      <c r="I15">
        <v>100000000</v>
      </c>
      <c r="J15">
        <v>294884356</v>
      </c>
      <c r="L15">
        <v>5000000</v>
      </c>
      <c r="M15">
        <v>795000000</v>
      </c>
      <c r="N15">
        <v>795000000</v>
      </c>
    </row>
    <row r="16" spans="1:14" ht="14.25">
      <c r="A16" t="s">
        <v>99</v>
      </c>
      <c r="B16">
        <v>151034905</v>
      </c>
      <c r="C16">
        <v>8888061</v>
      </c>
      <c r="D16">
        <v>28323090</v>
      </c>
      <c r="E16">
        <v>25980</v>
      </c>
      <c r="F16">
        <v>3555600</v>
      </c>
      <c r="G16">
        <v>191827636</v>
      </c>
      <c r="H16">
        <v>9216392</v>
      </c>
      <c r="I16">
        <v>500000</v>
      </c>
      <c r="J16">
        <v>2334000</v>
      </c>
      <c r="K16">
        <v>13999608</v>
      </c>
      <c r="L16">
        <v>450000</v>
      </c>
      <c r="M16">
        <v>26500000</v>
      </c>
      <c r="N16">
        <v>218327636</v>
      </c>
    </row>
    <row r="17" spans="1:14" ht="14.25">
      <c r="A17" t="s">
        <v>100</v>
      </c>
      <c r="B17">
        <v>178126605</v>
      </c>
      <c r="C17">
        <v>8206178</v>
      </c>
      <c r="D17">
        <v>29150973</v>
      </c>
      <c r="E17">
        <v>327028</v>
      </c>
      <c r="F17">
        <v>2127500</v>
      </c>
      <c r="G17">
        <v>217938284</v>
      </c>
      <c r="H17">
        <v>20455174</v>
      </c>
      <c r="I17">
        <v>4504000</v>
      </c>
      <c r="J17">
        <v>12040826</v>
      </c>
      <c r="L17">
        <v>3000000</v>
      </c>
      <c r="M17">
        <v>40000000</v>
      </c>
      <c r="N17">
        <v>257938284</v>
      </c>
    </row>
    <row r="18" spans="1:14" ht="14.25">
      <c r="A18" t="s">
        <v>101</v>
      </c>
      <c r="B18">
        <v>68952914</v>
      </c>
      <c r="C18">
        <v>3977491</v>
      </c>
      <c r="D18">
        <v>11168173</v>
      </c>
      <c r="E18">
        <v>30085</v>
      </c>
      <c r="F18">
        <v>263700</v>
      </c>
      <c r="G18">
        <v>84392363</v>
      </c>
      <c r="H18">
        <v>1100000</v>
      </c>
      <c r="I18">
        <v>20000</v>
      </c>
      <c r="J18">
        <v>1100000</v>
      </c>
      <c r="L18">
        <v>623000</v>
      </c>
      <c r="M18">
        <v>2843000</v>
      </c>
      <c r="N18">
        <v>87235363</v>
      </c>
    </row>
    <row r="19" spans="1:14" ht="14.25">
      <c r="A19" t="s">
        <v>102</v>
      </c>
      <c r="B19">
        <v>41199676</v>
      </c>
      <c r="C19">
        <v>1743642</v>
      </c>
      <c r="D19">
        <v>8602075</v>
      </c>
      <c r="F19">
        <v>2049300</v>
      </c>
      <c r="G19">
        <v>53594693</v>
      </c>
      <c r="H19">
        <v>275000</v>
      </c>
      <c r="I19">
        <v>300000</v>
      </c>
      <c r="J19">
        <v>2725000</v>
      </c>
      <c r="L19">
        <v>200000</v>
      </c>
      <c r="M19">
        <v>3500000</v>
      </c>
      <c r="N19">
        <v>57094693</v>
      </c>
    </row>
    <row r="20" spans="1:14" ht="14.25">
      <c r="A20" t="s">
        <v>112</v>
      </c>
      <c r="H20">
        <v>278416225</v>
      </c>
      <c r="I20">
        <v>5925548</v>
      </c>
      <c r="J20">
        <v>146100027</v>
      </c>
      <c r="M20">
        <v>430441800</v>
      </c>
      <c r="N20">
        <v>430441800</v>
      </c>
    </row>
    <row r="21" spans="1:14" ht="14.25">
      <c r="A21" t="s">
        <v>103</v>
      </c>
      <c r="C21">
        <v>100463</v>
      </c>
      <c r="D21">
        <v>434616</v>
      </c>
      <c r="F21">
        <v>40387700</v>
      </c>
      <c r="G21">
        <v>40922779</v>
      </c>
      <c r="H21">
        <v>12937231</v>
      </c>
      <c r="I21">
        <v>529786</v>
      </c>
      <c r="J21">
        <v>4540032</v>
      </c>
      <c r="L21">
        <v>78903766</v>
      </c>
      <c r="M21">
        <v>96910815</v>
      </c>
      <c r="N21">
        <v>137833594</v>
      </c>
    </row>
    <row r="22" spans="1:14" ht="14.25">
      <c r="A22" t="s">
        <v>104</v>
      </c>
      <c r="B22">
        <v>145084559</v>
      </c>
      <c r="C22">
        <v>5397864</v>
      </c>
      <c r="D22">
        <v>20388913</v>
      </c>
      <c r="F22">
        <v>851000</v>
      </c>
      <c r="G22">
        <v>171722336</v>
      </c>
      <c r="H22">
        <v>9223754</v>
      </c>
      <c r="I22">
        <v>3600000</v>
      </c>
      <c r="J22">
        <v>19976246</v>
      </c>
      <c r="L22">
        <v>2200000</v>
      </c>
      <c r="M22">
        <v>35000000</v>
      </c>
      <c r="N22">
        <v>206722336</v>
      </c>
    </row>
    <row r="23" spans="1:14" ht="14.25">
      <c r="A23" t="s">
        <v>105</v>
      </c>
      <c r="B23">
        <v>68477766</v>
      </c>
      <c r="C23">
        <v>3580407</v>
      </c>
      <c r="D23">
        <v>11919221</v>
      </c>
      <c r="F23">
        <v>686700</v>
      </c>
      <c r="G23">
        <v>84664094</v>
      </c>
      <c r="H23">
        <v>2046818</v>
      </c>
      <c r="M23">
        <v>2046818</v>
      </c>
      <c r="N23">
        <v>86710912</v>
      </c>
    </row>
    <row r="24" spans="1:14" ht="14.25">
      <c r="A24" t="s">
        <v>106</v>
      </c>
      <c r="B24">
        <v>140570070</v>
      </c>
      <c r="C24">
        <v>12788961</v>
      </c>
      <c r="D24">
        <v>73033648</v>
      </c>
      <c r="E24">
        <v>197500</v>
      </c>
      <c r="F24">
        <v>9331200</v>
      </c>
      <c r="G24">
        <v>235921379</v>
      </c>
      <c r="H24">
        <v>30782875</v>
      </c>
      <c r="I24">
        <v>3500000</v>
      </c>
      <c r="J24">
        <v>10217125</v>
      </c>
      <c r="L24">
        <v>500000</v>
      </c>
      <c r="M24">
        <v>45000000</v>
      </c>
      <c r="N24">
        <v>280921379</v>
      </c>
    </row>
    <row r="25" spans="1:14" ht="14.25">
      <c r="A25" t="s">
        <v>107</v>
      </c>
      <c r="B25">
        <v>56324926</v>
      </c>
      <c r="C25">
        <v>5220139</v>
      </c>
      <c r="D25">
        <v>6872842</v>
      </c>
      <c r="E25">
        <v>280000</v>
      </c>
      <c r="F25">
        <v>900000</v>
      </c>
      <c r="G25">
        <v>69597907</v>
      </c>
      <c r="H25">
        <v>500000</v>
      </c>
      <c r="I25">
        <v>1900000</v>
      </c>
      <c r="J25">
        <v>4350000</v>
      </c>
      <c r="L25">
        <v>250000</v>
      </c>
      <c r="M25">
        <v>7000000</v>
      </c>
      <c r="N25">
        <v>76597907</v>
      </c>
    </row>
    <row r="26" spans="1:14" ht="14.25">
      <c r="A26" t="s">
        <v>30</v>
      </c>
      <c r="B26">
        <v>95064694</v>
      </c>
      <c r="C26">
        <v>7913976</v>
      </c>
      <c r="D26">
        <v>13373195</v>
      </c>
      <c r="F26">
        <v>722200</v>
      </c>
      <c r="G26">
        <v>117074065</v>
      </c>
      <c r="H26">
        <v>9482221</v>
      </c>
      <c r="I26">
        <v>57550000</v>
      </c>
      <c r="J26">
        <v>92613779</v>
      </c>
      <c r="M26">
        <v>159646000</v>
      </c>
      <c r="N26">
        <v>276720065</v>
      </c>
    </row>
    <row r="27" spans="1:14" ht="14.25">
      <c r="A27" t="s">
        <v>108</v>
      </c>
      <c r="B27">
        <v>248136775</v>
      </c>
      <c r="C27">
        <v>12285722</v>
      </c>
      <c r="D27">
        <v>37208060</v>
      </c>
      <c r="F27">
        <v>3741300</v>
      </c>
      <c r="G27">
        <v>301371857</v>
      </c>
      <c r="H27">
        <v>13113553</v>
      </c>
      <c r="I27">
        <v>3000000</v>
      </c>
      <c r="J27">
        <v>13086447</v>
      </c>
      <c r="L27">
        <v>800000</v>
      </c>
      <c r="M27">
        <v>30000000</v>
      </c>
      <c r="N27">
        <v>331371857</v>
      </c>
    </row>
    <row r="28" spans="1:14" ht="14.25">
      <c r="A28" t="s">
        <v>109</v>
      </c>
      <c r="B28">
        <v>168662245</v>
      </c>
      <c r="C28">
        <v>8139346</v>
      </c>
      <c r="D28">
        <v>22710570</v>
      </c>
      <c r="F28">
        <v>1975700</v>
      </c>
      <c r="G28">
        <v>201487861</v>
      </c>
      <c r="H28">
        <v>16983586</v>
      </c>
      <c r="I28">
        <v>263000</v>
      </c>
      <c r="J28">
        <v>10352414</v>
      </c>
      <c r="L28">
        <v>250000</v>
      </c>
      <c r="M28">
        <v>27849000</v>
      </c>
      <c r="N28">
        <v>229336861</v>
      </c>
    </row>
    <row r="29" spans="1:14" ht="14.25">
      <c r="A29" t="s">
        <v>36</v>
      </c>
      <c r="B29">
        <v>2760858523</v>
      </c>
      <c r="C29">
        <v>146472235</v>
      </c>
      <c r="D29">
        <v>431448609</v>
      </c>
      <c r="E29">
        <v>3859666</v>
      </c>
      <c r="F29">
        <v>86627000</v>
      </c>
      <c r="G29">
        <v>3429266033</v>
      </c>
      <c r="H29">
        <v>888993368</v>
      </c>
      <c r="I29">
        <v>325662640</v>
      </c>
      <c r="J29">
        <v>938832916</v>
      </c>
      <c r="K29">
        <v>15179608</v>
      </c>
      <c r="L29">
        <v>111840206</v>
      </c>
      <c r="M29">
        <v>2280508738</v>
      </c>
      <c r="N29">
        <v>5709774771</v>
      </c>
    </row>
  </sheetData>
  <sheetProtection password="CC3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21.421875" style="0" customWidth="1"/>
    <col min="2" max="2" width="13.7109375" style="0" customWidth="1"/>
    <col min="4" max="4" width="27.421875" style="0" customWidth="1"/>
    <col min="5" max="5" width="20.421875" style="0" bestFit="1" customWidth="1"/>
    <col min="6" max="6" width="12.7109375" style="0" customWidth="1"/>
  </cols>
  <sheetData>
    <row r="1" spans="1:5" ht="14.25">
      <c r="A1" s="76" t="s">
        <v>10</v>
      </c>
      <c r="B1" s="77" t="s">
        <v>31</v>
      </c>
      <c r="D1" s="76" t="s">
        <v>12</v>
      </c>
      <c r="E1" s="77" t="s">
        <v>149</v>
      </c>
    </row>
    <row r="3" spans="1:5" ht="14.25">
      <c r="A3" s="74" t="s">
        <v>148</v>
      </c>
      <c r="B3" s="78"/>
      <c r="D3" s="74" t="s">
        <v>150</v>
      </c>
      <c r="E3" s="78"/>
    </row>
    <row r="4" spans="1:5" ht="14.25">
      <c r="A4" s="74" t="s">
        <v>4</v>
      </c>
      <c r="B4" s="78" t="s">
        <v>86</v>
      </c>
      <c r="D4" s="74" t="s">
        <v>4</v>
      </c>
      <c r="E4" s="78" t="s">
        <v>86</v>
      </c>
    </row>
    <row r="5" spans="1:5" ht="14.25">
      <c r="A5" s="73" t="s">
        <v>30</v>
      </c>
      <c r="B5" s="79">
        <v>1879078.12</v>
      </c>
      <c r="D5" s="73" t="s">
        <v>30</v>
      </c>
      <c r="E5" s="79">
        <v>95549065.00000001</v>
      </c>
    </row>
    <row r="6" spans="1:5" ht="14.25">
      <c r="A6" s="75" t="s">
        <v>36</v>
      </c>
      <c r="B6" s="80">
        <v>1879078.12</v>
      </c>
      <c r="D6" s="75" t="s">
        <v>36</v>
      </c>
      <c r="E6" s="80">
        <v>95549065.00000001</v>
      </c>
    </row>
    <row r="9" spans="1:5" ht="14.25">
      <c r="A9" s="74" t="s">
        <v>37</v>
      </c>
      <c r="B9" s="78"/>
      <c r="D9" t="s">
        <v>151</v>
      </c>
      <c r="E9" s="83" t="e">
        <f>VLOOKUP(#REF!,Regularizable!$A$2:$B$28,2,0)</f>
        <v>#REF!</v>
      </c>
    </row>
    <row r="10" spans="1:2" ht="14.25">
      <c r="A10" s="74" t="s">
        <v>4</v>
      </c>
      <c r="B10" s="78" t="s">
        <v>86</v>
      </c>
    </row>
    <row r="11" spans="1:2" ht="14.25">
      <c r="A11" s="73" t="s">
        <v>30</v>
      </c>
      <c r="B11" s="79">
        <v>120584361.50000001</v>
      </c>
    </row>
    <row r="12" spans="1:2" ht="14.25">
      <c r="A12" s="75" t="s">
        <v>36</v>
      </c>
      <c r="B12" s="80">
        <v>120584361.50000001</v>
      </c>
    </row>
    <row r="16" ht="15">
      <c r="A16" s="81" t="s">
        <v>152</v>
      </c>
    </row>
    <row r="17" ht="15">
      <c r="A17" s="82">
        <f>B5/B11</f>
        <v>0.015583099637675653</v>
      </c>
    </row>
  </sheetData>
  <sheetProtection password="CC3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="90" zoomScaleNormal="90" zoomScalePageLayoutView="0" workbookViewId="0" topLeftCell="A1">
      <selection activeCell="B6" sqref="B6"/>
    </sheetView>
  </sheetViews>
  <sheetFormatPr defaultColWidth="11.421875" defaultRowHeight="15"/>
  <cols>
    <col min="1" max="1" width="3.00390625" style="0" bestFit="1" customWidth="1"/>
    <col min="2" max="2" width="4.28125" style="0" bestFit="1" customWidth="1"/>
    <col min="3" max="3" width="3.28125" style="0" bestFit="1" customWidth="1"/>
    <col min="4" max="4" width="2.00390625" style="0" bestFit="1" customWidth="1"/>
    <col min="5" max="5" width="3.00390625" style="0" bestFit="1" customWidth="1"/>
    <col min="6" max="6" width="3.421875" style="0" bestFit="1" customWidth="1"/>
    <col min="7" max="7" width="2.8515625" style="0" bestFit="1" customWidth="1"/>
    <col min="8" max="8" width="3.8515625" style="0" bestFit="1" customWidth="1"/>
    <col min="9" max="9" width="4.00390625" style="0" bestFit="1" customWidth="1"/>
    <col min="10" max="10" width="8.7109375" style="0" bestFit="1" customWidth="1"/>
    <col min="11" max="11" width="5.00390625" style="0" bestFit="1" customWidth="1"/>
    <col min="12" max="12" width="3.28125" style="0" bestFit="1" customWidth="1"/>
    <col min="13" max="13" width="3.00390625" style="0" bestFit="1" customWidth="1"/>
    <col min="14" max="14" width="7.7109375" style="0" bestFit="1" customWidth="1"/>
    <col min="23" max="23" width="13.28125" style="0" customWidth="1"/>
    <col min="25" max="26" width="12.7109375" style="0" customWidth="1"/>
  </cols>
  <sheetData>
    <row r="1" spans="1:29" s="91" customFormat="1" ht="18.75" customHeight="1">
      <c r="A1" s="92"/>
      <c r="B1" s="119" t="s">
        <v>156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01"/>
      <c r="X1" s="101"/>
      <c r="Y1" s="101"/>
      <c r="Z1" s="101"/>
      <c r="AA1" s="101"/>
      <c r="AB1" s="92"/>
      <c r="AC1" s="92"/>
    </row>
    <row r="2" spans="1:29" s="91" customFormat="1" ht="15" customHeight="1">
      <c r="A2" s="92"/>
      <c r="B2" s="119" t="s">
        <v>154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01"/>
      <c r="X2" s="101"/>
      <c r="Y2" s="101"/>
      <c r="Z2" s="101"/>
      <c r="AA2" s="101"/>
      <c r="AB2" s="92"/>
      <c r="AC2" s="92"/>
    </row>
    <row r="3" spans="1:29" s="91" customFormat="1" ht="15">
      <c r="A3" s="92"/>
      <c r="B3" s="123" t="s">
        <v>155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02"/>
      <c r="X3" s="102"/>
      <c r="Y3" s="102"/>
      <c r="Z3" s="102"/>
      <c r="AA3" s="102"/>
      <c r="AB3" s="92"/>
      <c r="AC3" s="92"/>
    </row>
    <row r="4" spans="1:29" s="91" customFormat="1" ht="15">
      <c r="A4" s="92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s="91" customFormat="1" ht="15">
      <c r="A5" s="92"/>
      <c r="B5" s="122" t="s">
        <v>171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03"/>
      <c r="X5" s="103"/>
      <c r="Y5" s="103"/>
      <c r="Z5" s="103"/>
      <c r="AA5" s="103"/>
      <c r="AB5" s="92"/>
      <c r="AC5" s="92"/>
    </row>
    <row r="6" spans="1:29" s="91" customFormat="1" ht="15">
      <c r="A6" s="92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2"/>
      <c r="AC6" s="92"/>
    </row>
    <row r="7" spans="1:29" s="91" customFormat="1" ht="15">
      <c r="A7" s="92"/>
      <c r="B7" s="95"/>
      <c r="C7" s="96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6" ht="24.75" customHeight="1" thickBot="1">
      <c r="A8" s="104" t="s">
        <v>2</v>
      </c>
      <c r="B8" s="104"/>
      <c r="C8" s="104"/>
      <c r="D8" s="104" t="s">
        <v>157</v>
      </c>
      <c r="E8" s="104"/>
      <c r="F8" s="104"/>
    </row>
    <row r="9" spans="1:26" ht="30">
      <c r="A9" s="97" t="s">
        <v>3</v>
      </c>
      <c r="B9" s="98" t="s">
        <v>4</v>
      </c>
      <c r="C9" s="98" t="s">
        <v>5</v>
      </c>
      <c r="D9" s="98" t="s">
        <v>6</v>
      </c>
      <c r="E9" s="98" t="s">
        <v>7</v>
      </c>
      <c r="F9" s="98" t="s">
        <v>8</v>
      </c>
      <c r="G9" s="98" t="s">
        <v>9</v>
      </c>
      <c r="H9" s="98" t="s">
        <v>10</v>
      </c>
      <c r="I9" s="98" t="s">
        <v>11</v>
      </c>
      <c r="J9" s="98" t="s">
        <v>12</v>
      </c>
      <c r="K9" s="98"/>
      <c r="L9" s="98" t="s">
        <v>13</v>
      </c>
      <c r="M9" s="99" t="s">
        <v>14</v>
      </c>
      <c r="N9" s="100" t="s">
        <v>170</v>
      </c>
      <c r="O9" s="105" t="s">
        <v>158</v>
      </c>
      <c r="P9" s="106" t="s">
        <v>159</v>
      </c>
      <c r="Q9" s="106" t="s">
        <v>160</v>
      </c>
      <c r="R9" s="106" t="s">
        <v>161</v>
      </c>
      <c r="S9" s="106" t="s">
        <v>162</v>
      </c>
      <c r="T9" s="106" t="s">
        <v>163</v>
      </c>
      <c r="U9" s="106" t="s">
        <v>164</v>
      </c>
      <c r="V9" s="106" t="s">
        <v>165</v>
      </c>
      <c r="W9" s="106" t="s">
        <v>166</v>
      </c>
      <c r="X9" s="106" t="s">
        <v>167</v>
      </c>
      <c r="Y9" s="106" t="s">
        <v>168</v>
      </c>
      <c r="Z9" s="106" t="s">
        <v>169</v>
      </c>
    </row>
    <row r="10" spans="1:26" ht="14.25">
      <c r="A10" s="93">
        <v>38</v>
      </c>
      <c r="B10" s="93" t="s">
        <v>106</v>
      </c>
      <c r="C10" s="93">
        <v>1</v>
      </c>
      <c r="D10" s="93">
        <v>8</v>
      </c>
      <c r="E10" s="93">
        <v>3</v>
      </c>
      <c r="F10" s="93">
        <v>0</v>
      </c>
      <c r="G10" s="93">
        <v>1</v>
      </c>
      <c r="H10" s="93" t="s">
        <v>31</v>
      </c>
      <c r="I10" s="93" t="s">
        <v>18</v>
      </c>
      <c r="J10" s="93">
        <v>1103</v>
      </c>
      <c r="K10" s="93">
        <v>1103</v>
      </c>
      <c r="L10" s="93">
        <v>1</v>
      </c>
      <c r="M10" s="93">
        <v>1</v>
      </c>
      <c r="N10" s="94">
        <v>100</v>
      </c>
      <c r="O10" s="1">
        <v>8</v>
      </c>
      <c r="P10" s="1">
        <v>8</v>
      </c>
      <c r="Q10" s="1">
        <v>9</v>
      </c>
      <c r="R10" s="1">
        <v>8</v>
      </c>
      <c r="S10" s="1">
        <v>8</v>
      </c>
      <c r="T10" s="1">
        <v>9</v>
      </c>
      <c r="U10" s="1">
        <v>8</v>
      </c>
      <c r="V10" s="1">
        <v>8</v>
      </c>
      <c r="W10" s="1">
        <v>9</v>
      </c>
      <c r="X10" s="1">
        <v>8</v>
      </c>
      <c r="Y10" s="1">
        <v>8</v>
      </c>
      <c r="Z10" s="1">
        <v>9</v>
      </c>
    </row>
    <row r="11" spans="1:26" ht="14.25">
      <c r="A11" s="93">
        <v>38</v>
      </c>
      <c r="B11" s="93" t="s">
        <v>106</v>
      </c>
      <c r="C11" s="93">
        <v>1</v>
      </c>
      <c r="D11" s="93">
        <v>8</v>
      </c>
      <c r="E11" s="93">
        <v>3</v>
      </c>
      <c r="F11" s="93">
        <v>0</v>
      </c>
      <c r="G11" s="93">
        <v>1</v>
      </c>
      <c r="H11" s="93" t="s">
        <v>31</v>
      </c>
      <c r="I11" s="93" t="s">
        <v>18</v>
      </c>
      <c r="J11" s="93">
        <v>1302</v>
      </c>
      <c r="K11" s="93">
        <v>1302</v>
      </c>
      <c r="L11" s="93">
        <v>1</v>
      </c>
      <c r="M11" s="93">
        <v>1</v>
      </c>
      <c r="N11" s="94">
        <v>100</v>
      </c>
      <c r="O11" s="1">
        <v>8</v>
      </c>
      <c r="P11" s="1">
        <v>8</v>
      </c>
      <c r="Q11" s="1">
        <v>9</v>
      </c>
      <c r="R11" s="1">
        <v>8</v>
      </c>
      <c r="S11" s="1">
        <v>8</v>
      </c>
      <c r="T11" s="1">
        <v>9</v>
      </c>
      <c r="U11" s="1">
        <v>8</v>
      </c>
      <c r="V11" s="1">
        <v>8</v>
      </c>
      <c r="W11" s="1">
        <v>9</v>
      </c>
      <c r="X11" s="1">
        <v>8</v>
      </c>
      <c r="Y11" s="1">
        <v>8</v>
      </c>
      <c r="Z11" s="1">
        <v>9</v>
      </c>
    </row>
    <row r="12" spans="1:26" ht="14.25">
      <c r="A12" s="93">
        <v>38</v>
      </c>
      <c r="B12" s="93" t="s">
        <v>106</v>
      </c>
      <c r="C12" s="93">
        <v>1</v>
      </c>
      <c r="D12" s="93">
        <v>8</v>
      </c>
      <c r="E12" s="93">
        <v>3</v>
      </c>
      <c r="F12" s="93">
        <v>0</v>
      </c>
      <c r="G12" s="93">
        <v>1</v>
      </c>
      <c r="H12" s="93" t="s">
        <v>31</v>
      </c>
      <c r="I12" s="93" t="s">
        <v>18</v>
      </c>
      <c r="J12" s="93">
        <v>1305</v>
      </c>
      <c r="K12" s="93">
        <v>1305</v>
      </c>
      <c r="L12" s="93">
        <v>1</v>
      </c>
      <c r="M12" s="93">
        <v>1</v>
      </c>
      <c r="N12" s="94">
        <v>100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50</v>
      </c>
      <c r="V12" s="1">
        <v>0</v>
      </c>
      <c r="W12" s="1">
        <v>0</v>
      </c>
      <c r="X12" s="1">
        <v>0</v>
      </c>
      <c r="Y12" s="1">
        <v>0</v>
      </c>
      <c r="Z12" s="1">
        <v>50</v>
      </c>
    </row>
    <row r="13" spans="1:26" ht="14.25">
      <c r="A13" s="93">
        <v>38</v>
      </c>
      <c r="B13" s="93" t="s">
        <v>106</v>
      </c>
      <c r="C13" s="93">
        <v>1</v>
      </c>
      <c r="D13" s="93">
        <v>8</v>
      </c>
      <c r="E13" s="93">
        <v>3</v>
      </c>
      <c r="F13" s="93">
        <v>0</v>
      </c>
      <c r="G13" s="93">
        <v>1</v>
      </c>
      <c r="H13" s="93" t="s">
        <v>31</v>
      </c>
      <c r="I13" s="93" t="s">
        <v>18</v>
      </c>
      <c r="J13" s="93">
        <v>1306</v>
      </c>
      <c r="K13" s="93">
        <v>1306</v>
      </c>
      <c r="L13" s="93">
        <v>1</v>
      </c>
      <c r="M13" s="93">
        <v>1</v>
      </c>
      <c r="N13" s="94">
        <v>100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100</v>
      </c>
    </row>
    <row r="14" spans="1:26" ht="14.25">
      <c r="A14" s="93">
        <v>38</v>
      </c>
      <c r="B14" s="93" t="s">
        <v>106</v>
      </c>
      <c r="C14" s="93">
        <v>1</v>
      </c>
      <c r="D14" s="93">
        <v>8</v>
      </c>
      <c r="E14" s="93">
        <v>3</v>
      </c>
      <c r="F14" s="93">
        <v>0</v>
      </c>
      <c r="G14" s="93">
        <v>1</v>
      </c>
      <c r="H14" s="93" t="s">
        <v>31</v>
      </c>
      <c r="I14" s="93" t="s">
        <v>18</v>
      </c>
      <c r="J14" s="93">
        <v>1401</v>
      </c>
      <c r="K14" s="93">
        <v>1401</v>
      </c>
      <c r="L14" s="93">
        <v>1</v>
      </c>
      <c r="M14" s="93">
        <v>1</v>
      </c>
      <c r="N14" s="94">
        <v>100</v>
      </c>
      <c r="O14" s="1">
        <v>8</v>
      </c>
      <c r="P14" s="1">
        <v>8</v>
      </c>
      <c r="Q14" s="1">
        <v>9</v>
      </c>
      <c r="R14" s="1">
        <v>8</v>
      </c>
      <c r="S14" s="1">
        <v>8</v>
      </c>
      <c r="T14" s="1">
        <v>9</v>
      </c>
      <c r="U14" s="1">
        <v>8</v>
      </c>
      <c r="V14" s="1">
        <v>8</v>
      </c>
      <c r="W14" s="1">
        <v>9</v>
      </c>
      <c r="X14" s="1">
        <v>8</v>
      </c>
      <c r="Y14" s="1">
        <v>8</v>
      </c>
      <c r="Z14" s="1">
        <v>9</v>
      </c>
    </row>
    <row r="15" spans="1:26" ht="14.25">
      <c r="A15" s="93">
        <v>38</v>
      </c>
      <c r="B15" s="93" t="s">
        <v>106</v>
      </c>
      <c r="C15" s="93">
        <v>1</v>
      </c>
      <c r="D15" s="93">
        <v>8</v>
      </c>
      <c r="E15" s="93">
        <v>3</v>
      </c>
      <c r="F15" s="93">
        <v>0</v>
      </c>
      <c r="G15" s="93">
        <v>1</v>
      </c>
      <c r="H15" s="93" t="s">
        <v>31</v>
      </c>
      <c r="I15" s="93" t="s">
        <v>18</v>
      </c>
      <c r="J15" s="93">
        <v>1403</v>
      </c>
      <c r="K15" s="93">
        <v>1403</v>
      </c>
      <c r="L15" s="93">
        <v>1</v>
      </c>
      <c r="M15" s="93">
        <v>1</v>
      </c>
      <c r="N15" s="94">
        <v>100</v>
      </c>
      <c r="O15" s="1">
        <v>8</v>
      </c>
      <c r="P15" s="1">
        <v>8</v>
      </c>
      <c r="Q15" s="1">
        <v>9</v>
      </c>
      <c r="R15" s="1">
        <v>8</v>
      </c>
      <c r="S15" s="1">
        <v>8</v>
      </c>
      <c r="T15" s="1">
        <v>9</v>
      </c>
      <c r="U15" s="1">
        <v>8</v>
      </c>
      <c r="V15" s="1">
        <v>8</v>
      </c>
      <c r="W15" s="1">
        <v>9</v>
      </c>
      <c r="X15" s="1">
        <v>8</v>
      </c>
      <c r="Y15" s="1">
        <v>8</v>
      </c>
      <c r="Z15" s="1">
        <v>9</v>
      </c>
    </row>
    <row r="16" spans="1:26" ht="14.25">
      <c r="A16" s="93">
        <v>38</v>
      </c>
      <c r="B16" s="93" t="s">
        <v>106</v>
      </c>
      <c r="C16" s="93">
        <v>1</v>
      </c>
      <c r="D16" s="93">
        <v>8</v>
      </c>
      <c r="E16" s="93">
        <v>3</v>
      </c>
      <c r="F16" s="93">
        <v>0</v>
      </c>
      <c r="G16" s="93">
        <v>1</v>
      </c>
      <c r="H16" s="93" t="s">
        <v>31</v>
      </c>
      <c r="I16" s="93" t="s">
        <v>18</v>
      </c>
      <c r="J16" s="93">
        <v>1404</v>
      </c>
      <c r="K16" s="93">
        <v>1404</v>
      </c>
      <c r="L16" s="93">
        <v>1</v>
      </c>
      <c r="M16" s="93">
        <v>1</v>
      </c>
      <c r="N16" s="94">
        <v>100</v>
      </c>
      <c r="O16" s="1">
        <v>8</v>
      </c>
      <c r="P16" s="1">
        <v>8</v>
      </c>
      <c r="Q16" s="1">
        <v>9</v>
      </c>
      <c r="R16" s="1">
        <v>8</v>
      </c>
      <c r="S16" s="1">
        <v>8</v>
      </c>
      <c r="T16" s="1">
        <v>9</v>
      </c>
      <c r="U16" s="1">
        <v>8</v>
      </c>
      <c r="V16" s="1">
        <v>8</v>
      </c>
      <c r="W16" s="1">
        <v>9</v>
      </c>
      <c r="X16" s="1">
        <v>8</v>
      </c>
      <c r="Y16" s="1">
        <v>8</v>
      </c>
      <c r="Z16" s="1">
        <v>9</v>
      </c>
    </row>
    <row r="17" spans="1:26" ht="14.25">
      <c r="A17" s="93">
        <v>38</v>
      </c>
      <c r="B17" s="93" t="s">
        <v>106</v>
      </c>
      <c r="C17" s="93">
        <v>1</v>
      </c>
      <c r="D17" s="93">
        <v>8</v>
      </c>
      <c r="E17" s="93">
        <v>3</v>
      </c>
      <c r="F17" s="93">
        <v>0</v>
      </c>
      <c r="G17" s="93">
        <v>1</v>
      </c>
      <c r="H17" s="93" t="s">
        <v>31</v>
      </c>
      <c r="I17" s="93" t="s">
        <v>18</v>
      </c>
      <c r="J17" s="93">
        <v>1406</v>
      </c>
      <c r="K17" s="93">
        <v>1406</v>
      </c>
      <c r="L17" s="93">
        <v>1</v>
      </c>
      <c r="M17" s="93">
        <v>1</v>
      </c>
      <c r="N17" s="94">
        <v>100</v>
      </c>
      <c r="O17" s="1">
        <v>0</v>
      </c>
      <c r="P17" s="1">
        <v>0</v>
      </c>
      <c r="Q17" s="1">
        <v>0</v>
      </c>
      <c r="R17" s="1">
        <v>0</v>
      </c>
      <c r="S17" s="1">
        <v>100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 ht="14.25">
      <c r="A18" s="93">
        <v>38</v>
      </c>
      <c r="B18" s="93" t="s">
        <v>106</v>
      </c>
      <c r="C18" s="93">
        <v>1</v>
      </c>
      <c r="D18" s="93">
        <v>8</v>
      </c>
      <c r="E18" s="93">
        <v>3</v>
      </c>
      <c r="F18" s="93">
        <v>0</v>
      </c>
      <c r="G18" s="93">
        <v>1</v>
      </c>
      <c r="H18" s="93" t="s">
        <v>31</v>
      </c>
      <c r="I18" s="93" t="s">
        <v>18</v>
      </c>
      <c r="J18" s="93">
        <v>1407</v>
      </c>
      <c r="K18" s="93">
        <v>1407</v>
      </c>
      <c r="L18" s="93">
        <v>1</v>
      </c>
      <c r="M18" s="93">
        <v>1</v>
      </c>
      <c r="N18" s="94">
        <v>100</v>
      </c>
      <c r="O18" s="1">
        <v>8</v>
      </c>
      <c r="P18" s="1">
        <v>8</v>
      </c>
      <c r="Q18" s="1">
        <v>9</v>
      </c>
      <c r="R18" s="1">
        <v>8</v>
      </c>
      <c r="S18" s="1">
        <v>8</v>
      </c>
      <c r="T18" s="1">
        <v>9</v>
      </c>
      <c r="U18" s="1">
        <v>8</v>
      </c>
      <c r="V18" s="1">
        <v>8</v>
      </c>
      <c r="W18" s="1">
        <v>9</v>
      </c>
      <c r="X18" s="1">
        <v>8</v>
      </c>
      <c r="Y18" s="1">
        <v>8</v>
      </c>
      <c r="Z18" s="1">
        <v>9</v>
      </c>
    </row>
    <row r="19" spans="1:26" ht="14.25">
      <c r="A19" s="93">
        <v>38</v>
      </c>
      <c r="B19" s="93" t="s">
        <v>106</v>
      </c>
      <c r="C19" s="93">
        <v>1</v>
      </c>
      <c r="D19" s="93">
        <v>8</v>
      </c>
      <c r="E19" s="93">
        <v>3</v>
      </c>
      <c r="F19" s="93">
        <v>0</v>
      </c>
      <c r="G19" s="93">
        <v>1</v>
      </c>
      <c r="H19" s="93" t="s">
        <v>31</v>
      </c>
      <c r="I19" s="93" t="s">
        <v>18</v>
      </c>
      <c r="J19" s="93">
        <v>1408</v>
      </c>
      <c r="K19" s="93">
        <v>1408</v>
      </c>
      <c r="L19" s="93">
        <v>1</v>
      </c>
      <c r="M19" s="93">
        <v>1</v>
      </c>
      <c r="N19" s="94">
        <v>100</v>
      </c>
      <c r="O19" s="1">
        <v>8</v>
      </c>
      <c r="P19" s="1">
        <v>8</v>
      </c>
      <c r="Q19" s="1">
        <v>9</v>
      </c>
      <c r="R19" s="1">
        <v>8</v>
      </c>
      <c r="S19" s="1">
        <v>8</v>
      </c>
      <c r="T19" s="1">
        <v>9</v>
      </c>
      <c r="U19" s="1">
        <v>8</v>
      </c>
      <c r="V19" s="1">
        <v>8</v>
      </c>
      <c r="W19" s="1">
        <v>9</v>
      </c>
      <c r="X19" s="1">
        <v>8</v>
      </c>
      <c r="Y19" s="1">
        <v>8</v>
      </c>
      <c r="Z19" s="1">
        <v>9</v>
      </c>
    </row>
    <row r="20" spans="1:26" ht="14.25">
      <c r="A20" s="93">
        <v>38</v>
      </c>
      <c r="B20" s="93" t="s">
        <v>106</v>
      </c>
      <c r="C20" s="93">
        <v>1</v>
      </c>
      <c r="D20" s="93">
        <v>8</v>
      </c>
      <c r="E20" s="93">
        <v>3</v>
      </c>
      <c r="F20" s="93">
        <v>0</v>
      </c>
      <c r="G20" s="93">
        <v>1</v>
      </c>
      <c r="H20" s="93" t="s">
        <v>31</v>
      </c>
      <c r="I20" s="93" t="s">
        <v>18</v>
      </c>
      <c r="J20" s="93">
        <v>1413</v>
      </c>
      <c r="K20" s="93">
        <v>1413</v>
      </c>
      <c r="L20" s="93">
        <v>1</v>
      </c>
      <c r="M20" s="93">
        <v>1</v>
      </c>
      <c r="N20" s="94">
        <v>100</v>
      </c>
      <c r="O20" s="1">
        <v>8</v>
      </c>
      <c r="P20" s="1">
        <v>8</v>
      </c>
      <c r="Q20" s="1">
        <v>9</v>
      </c>
      <c r="R20" s="1">
        <v>8</v>
      </c>
      <c r="S20" s="1">
        <v>8</v>
      </c>
      <c r="T20" s="1">
        <v>9</v>
      </c>
      <c r="U20" s="1">
        <v>8</v>
      </c>
      <c r="V20" s="1">
        <v>8</v>
      </c>
      <c r="W20" s="1">
        <v>9</v>
      </c>
      <c r="X20" s="1">
        <v>8</v>
      </c>
      <c r="Y20" s="1">
        <v>8</v>
      </c>
      <c r="Z20" s="1">
        <v>9</v>
      </c>
    </row>
    <row r="21" spans="1:26" ht="14.25">
      <c r="A21" s="93">
        <v>38</v>
      </c>
      <c r="B21" s="93" t="s">
        <v>106</v>
      </c>
      <c r="C21" s="93">
        <v>1</v>
      </c>
      <c r="D21" s="93">
        <v>8</v>
      </c>
      <c r="E21" s="93">
        <v>3</v>
      </c>
      <c r="F21" s="93">
        <v>0</v>
      </c>
      <c r="G21" s="93">
        <v>1</v>
      </c>
      <c r="H21" s="93" t="s">
        <v>31</v>
      </c>
      <c r="I21" s="93" t="s">
        <v>18</v>
      </c>
      <c r="J21" s="93">
        <v>1414</v>
      </c>
      <c r="K21" s="93">
        <v>1414</v>
      </c>
      <c r="L21" s="93">
        <v>1</v>
      </c>
      <c r="M21" s="93">
        <v>1</v>
      </c>
      <c r="N21" s="94">
        <v>100</v>
      </c>
      <c r="O21" s="1">
        <v>8</v>
      </c>
      <c r="P21" s="1">
        <v>8</v>
      </c>
      <c r="Q21" s="1">
        <v>9</v>
      </c>
      <c r="R21" s="1">
        <v>8</v>
      </c>
      <c r="S21" s="1">
        <v>8</v>
      </c>
      <c r="T21" s="1">
        <v>9</v>
      </c>
      <c r="U21" s="1">
        <v>8</v>
      </c>
      <c r="V21" s="1">
        <v>8</v>
      </c>
      <c r="W21" s="1">
        <v>9</v>
      </c>
      <c r="X21" s="1">
        <v>8</v>
      </c>
      <c r="Y21" s="1">
        <v>8</v>
      </c>
      <c r="Z21" s="1">
        <v>9</v>
      </c>
    </row>
    <row r="22" spans="1:26" ht="14.25">
      <c r="A22" s="93">
        <v>38</v>
      </c>
      <c r="B22" s="93" t="s">
        <v>106</v>
      </c>
      <c r="C22" s="93">
        <v>1</v>
      </c>
      <c r="D22" s="93">
        <v>8</v>
      </c>
      <c r="E22" s="93">
        <v>3</v>
      </c>
      <c r="F22" s="93">
        <v>0</v>
      </c>
      <c r="G22" s="93">
        <v>1</v>
      </c>
      <c r="H22" s="93" t="s">
        <v>31</v>
      </c>
      <c r="I22" s="93" t="s">
        <v>18</v>
      </c>
      <c r="J22" s="93">
        <v>1509</v>
      </c>
      <c r="K22" s="93">
        <v>1509</v>
      </c>
      <c r="L22" s="93">
        <v>1</v>
      </c>
      <c r="M22" s="93">
        <v>1</v>
      </c>
      <c r="N22" s="94">
        <v>100</v>
      </c>
      <c r="O22" s="1">
        <v>8</v>
      </c>
      <c r="P22" s="1">
        <v>8</v>
      </c>
      <c r="Q22" s="1">
        <v>9</v>
      </c>
      <c r="R22" s="1">
        <v>8</v>
      </c>
      <c r="S22" s="1">
        <v>8</v>
      </c>
      <c r="T22" s="1">
        <v>9</v>
      </c>
      <c r="U22" s="1">
        <v>8</v>
      </c>
      <c r="V22" s="1">
        <v>8</v>
      </c>
      <c r="W22" s="1">
        <v>9</v>
      </c>
      <c r="X22" s="1">
        <v>8</v>
      </c>
      <c r="Y22" s="1">
        <v>8</v>
      </c>
      <c r="Z22" s="1">
        <v>9</v>
      </c>
    </row>
    <row r="23" spans="1:26" ht="14.25">
      <c r="A23" s="93">
        <v>38</v>
      </c>
      <c r="B23" s="93" t="s">
        <v>106</v>
      </c>
      <c r="C23" s="93">
        <v>1</v>
      </c>
      <c r="D23" s="93">
        <v>8</v>
      </c>
      <c r="E23" s="93">
        <v>3</v>
      </c>
      <c r="F23" s="93">
        <v>0</v>
      </c>
      <c r="G23" s="93">
        <v>1</v>
      </c>
      <c r="H23" s="93" t="s">
        <v>31</v>
      </c>
      <c r="I23" s="93" t="s">
        <v>18</v>
      </c>
      <c r="J23" s="93">
        <v>1511</v>
      </c>
      <c r="K23" s="93">
        <v>1511</v>
      </c>
      <c r="L23" s="93">
        <v>1</v>
      </c>
      <c r="M23" s="93">
        <v>1</v>
      </c>
      <c r="N23" s="94">
        <v>100</v>
      </c>
      <c r="O23" s="1">
        <v>7</v>
      </c>
      <c r="P23" s="1">
        <v>7</v>
      </c>
      <c r="Q23" s="1">
        <v>7</v>
      </c>
      <c r="R23" s="1">
        <v>8</v>
      </c>
      <c r="S23" s="1">
        <v>8</v>
      </c>
      <c r="T23" s="1">
        <v>12</v>
      </c>
      <c r="U23" s="1">
        <v>8</v>
      </c>
      <c r="V23" s="1">
        <v>8</v>
      </c>
      <c r="W23" s="1">
        <v>8</v>
      </c>
      <c r="X23" s="1">
        <v>8</v>
      </c>
      <c r="Y23" s="1">
        <v>11</v>
      </c>
      <c r="Z23" s="1">
        <v>8</v>
      </c>
    </row>
    <row r="24" spans="1:26" ht="14.25">
      <c r="A24" s="93">
        <v>38</v>
      </c>
      <c r="B24" s="93" t="s">
        <v>106</v>
      </c>
      <c r="C24" s="93">
        <v>1</v>
      </c>
      <c r="D24" s="93">
        <v>8</v>
      </c>
      <c r="E24" s="93">
        <v>3</v>
      </c>
      <c r="F24" s="93">
        <v>0</v>
      </c>
      <c r="G24" s="93">
        <v>1</v>
      </c>
      <c r="H24" s="93" t="s">
        <v>31</v>
      </c>
      <c r="I24" s="93" t="s">
        <v>18</v>
      </c>
      <c r="J24" s="93">
        <v>1512</v>
      </c>
      <c r="K24" s="93">
        <v>1512</v>
      </c>
      <c r="L24" s="93">
        <v>1</v>
      </c>
      <c r="M24" s="93">
        <v>1</v>
      </c>
      <c r="N24" s="94">
        <v>100</v>
      </c>
      <c r="O24" s="1">
        <v>3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7</v>
      </c>
      <c r="X24" s="1">
        <v>0</v>
      </c>
      <c r="Y24" s="1">
        <v>0</v>
      </c>
      <c r="Z24" s="1">
        <v>90</v>
      </c>
    </row>
    <row r="25" spans="1:26" ht="14.25">
      <c r="A25" s="93">
        <v>38</v>
      </c>
      <c r="B25" s="93" t="s">
        <v>106</v>
      </c>
      <c r="C25" s="93">
        <v>3</v>
      </c>
      <c r="D25" s="93">
        <v>7</v>
      </c>
      <c r="E25" s="93">
        <v>1</v>
      </c>
      <c r="F25" s="93">
        <v>0</v>
      </c>
      <c r="G25" s="93">
        <v>2</v>
      </c>
      <c r="H25" s="93" t="s">
        <v>32</v>
      </c>
      <c r="I25" s="93" t="s">
        <v>18</v>
      </c>
      <c r="J25" s="93">
        <v>1103</v>
      </c>
      <c r="K25" s="93">
        <v>1103</v>
      </c>
      <c r="L25" s="93">
        <v>1</v>
      </c>
      <c r="M25" s="93">
        <v>1</v>
      </c>
      <c r="N25" s="94">
        <v>100</v>
      </c>
      <c r="O25" s="1">
        <v>8</v>
      </c>
      <c r="P25" s="1">
        <v>8</v>
      </c>
      <c r="Q25" s="1">
        <v>9</v>
      </c>
      <c r="R25" s="1">
        <v>8</v>
      </c>
      <c r="S25" s="1">
        <v>8</v>
      </c>
      <c r="T25" s="1">
        <v>9</v>
      </c>
      <c r="U25" s="1">
        <v>8</v>
      </c>
      <c r="V25" s="1">
        <v>8</v>
      </c>
      <c r="W25" s="1">
        <v>9</v>
      </c>
      <c r="X25" s="1">
        <v>8</v>
      </c>
      <c r="Y25" s="1">
        <v>8</v>
      </c>
      <c r="Z25" s="1">
        <v>9</v>
      </c>
    </row>
    <row r="26" spans="1:26" ht="14.25">
      <c r="A26" s="93">
        <v>38</v>
      </c>
      <c r="B26" s="93" t="s">
        <v>106</v>
      </c>
      <c r="C26" s="93">
        <v>3</v>
      </c>
      <c r="D26" s="93">
        <v>7</v>
      </c>
      <c r="E26" s="93">
        <v>1</v>
      </c>
      <c r="F26" s="93">
        <v>0</v>
      </c>
      <c r="G26" s="93">
        <v>2</v>
      </c>
      <c r="H26" s="93" t="s">
        <v>32</v>
      </c>
      <c r="I26" s="93" t="s">
        <v>18</v>
      </c>
      <c r="J26" s="93">
        <v>1301</v>
      </c>
      <c r="K26" s="93">
        <v>1301</v>
      </c>
      <c r="L26" s="93">
        <v>1</v>
      </c>
      <c r="M26" s="93">
        <v>1</v>
      </c>
      <c r="N26" s="94">
        <v>100</v>
      </c>
      <c r="O26" s="1">
        <v>8</v>
      </c>
      <c r="P26" s="1">
        <v>8</v>
      </c>
      <c r="Q26" s="1">
        <v>9</v>
      </c>
      <c r="R26" s="1">
        <v>8</v>
      </c>
      <c r="S26" s="1">
        <v>8</v>
      </c>
      <c r="T26" s="1">
        <v>9</v>
      </c>
      <c r="U26" s="1">
        <v>8</v>
      </c>
      <c r="V26" s="1">
        <v>8</v>
      </c>
      <c r="W26" s="1">
        <v>9</v>
      </c>
      <c r="X26" s="1">
        <v>8</v>
      </c>
      <c r="Y26" s="1">
        <v>8</v>
      </c>
      <c r="Z26" s="1">
        <v>9</v>
      </c>
    </row>
    <row r="27" spans="1:26" ht="14.25">
      <c r="A27" s="93">
        <v>38</v>
      </c>
      <c r="B27" s="93" t="s">
        <v>106</v>
      </c>
      <c r="C27" s="93">
        <v>3</v>
      </c>
      <c r="D27" s="93">
        <v>7</v>
      </c>
      <c r="E27" s="93">
        <v>1</v>
      </c>
      <c r="F27" s="93">
        <v>0</v>
      </c>
      <c r="G27" s="93">
        <v>2</v>
      </c>
      <c r="H27" s="93" t="s">
        <v>32</v>
      </c>
      <c r="I27" s="93" t="s">
        <v>18</v>
      </c>
      <c r="J27" s="93">
        <v>1302</v>
      </c>
      <c r="K27" s="93">
        <v>1302</v>
      </c>
      <c r="L27" s="93">
        <v>1</v>
      </c>
      <c r="M27" s="93">
        <v>1</v>
      </c>
      <c r="N27" s="94">
        <v>100</v>
      </c>
      <c r="O27" s="1">
        <v>8</v>
      </c>
      <c r="P27" s="1">
        <v>8</v>
      </c>
      <c r="Q27" s="1">
        <v>9</v>
      </c>
      <c r="R27" s="1">
        <v>8</v>
      </c>
      <c r="S27" s="1">
        <v>8</v>
      </c>
      <c r="T27" s="1">
        <v>9</v>
      </c>
      <c r="U27" s="1">
        <v>8</v>
      </c>
      <c r="V27" s="1">
        <v>8</v>
      </c>
      <c r="W27" s="1">
        <v>9</v>
      </c>
      <c r="X27" s="1">
        <v>8</v>
      </c>
      <c r="Y27" s="1">
        <v>8</v>
      </c>
      <c r="Z27" s="1">
        <v>9</v>
      </c>
    </row>
    <row r="28" spans="1:26" ht="14.25">
      <c r="A28" s="93">
        <v>38</v>
      </c>
      <c r="B28" s="93" t="s">
        <v>106</v>
      </c>
      <c r="C28" s="93">
        <v>3</v>
      </c>
      <c r="D28" s="93">
        <v>7</v>
      </c>
      <c r="E28" s="93">
        <v>1</v>
      </c>
      <c r="F28" s="93">
        <v>0</v>
      </c>
      <c r="G28" s="93">
        <v>2</v>
      </c>
      <c r="H28" s="93" t="s">
        <v>32</v>
      </c>
      <c r="I28" s="93" t="s">
        <v>18</v>
      </c>
      <c r="J28" s="93">
        <v>1305</v>
      </c>
      <c r="K28" s="93">
        <v>1305</v>
      </c>
      <c r="L28" s="93">
        <v>1</v>
      </c>
      <c r="M28" s="93">
        <v>1</v>
      </c>
      <c r="N28" s="94">
        <v>100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50</v>
      </c>
      <c r="V28" s="1">
        <v>0</v>
      </c>
      <c r="W28" s="1">
        <v>0</v>
      </c>
      <c r="X28" s="1">
        <v>0</v>
      </c>
      <c r="Y28" s="1">
        <v>0</v>
      </c>
      <c r="Z28" s="1">
        <v>50</v>
      </c>
    </row>
    <row r="29" spans="1:26" ht="14.25">
      <c r="A29" s="93">
        <v>38</v>
      </c>
      <c r="B29" s="93" t="s">
        <v>106</v>
      </c>
      <c r="C29" s="93">
        <v>3</v>
      </c>
      <c r="D29" s="93">
        <v>7</v>
      </c>
      <c r="E29" s="93">
        <v>1</v>
      </c>
      <c r="F29" s="93">
        <v>0</v>
      </c>
      <c r="G29" s="93">
        <v>2</v>
      </c>
      <c r="H29" s="93" t="s">
        <v>32</v>
      </c>
      <c r="I29" s="93" t="s">
        <v>18</v>
      </c>
      <c r="J29" s="93">
        <v>1306</v>
      </c>
      <c r="K29" s="93">
        <v>1306</v>
      </c>
      <c r="L29" s="93">
        <v>1</v>
      </c>
      <c r="M29" s="93">
        <v>1</v>
      </c>
      <c r="N29" s="94">
        <v>100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100</v>
      </c>
    </row>
    <row r="30" spans="1:26" ht="14.25">
      <c r="A30" s="93">
        <v>38</v>
      </c>
      <c r="B30" s="93" t="s">
        <v>106</v>
      </c>
      <c r="C30" s="93">
        <v>3</v>
      </c>
      <c r="D30" s="93">
        <v>7</v>
      </c>
      <c r="E30" s="93">
        <v>1</v>
      </c>
      <c r="F30" s="93">
        <v>0</v>
      </c>
      <c r="G30" s="93">
        <v>2</v>
      </c>
      <c r="H30" s="93" t="s">
        <v>32</v>
      </c>
      <c r="I30" s="93" t="s">
        <v>18</v>
      </c>
      <c r="J30" s="93">
        <v>1324</v>
      </c>
      <c r="K30" s="93">
        <v>1324</v>
      </c>
      <c r="L30" s="93">
        <v>1</v>
      </c>
      <c r="M30" s="93">
        <v>1</v>
      </c>
      <c r="N30" s="94">
        <v>100</v>
      </c>
      <c r="O30" s="1">
        <v>8</v>
      </c>
      <c r="P30" s="1">
        <v>8</v>
      </c>
      <c r="Q30" s="1">
        <v>9</v>
      </c>
      <c r="R30" s="1">
        <v>8</v>
      </c>
      <c r="S30" s="1">
        <v>8</v>
      </c>
      <c r="T30" s="1">
        <v>9</v>
      </c>
      <c r="U30" s="1">
        <v>8</v>
      </c>
      <c r="V30" s="1">
        <v>8</v>
      </c>
      <c r="W30" s="1">
        <v>9</v>
      </c>
      <c r="X30" s="1">
        <v>8</v>
      </c>
      <c r="Y30" s="1">
        <v>8</v>
      </c>
      <c r="Z30" s="1">
        <v>9</v>
      </c>
    </row>
    <row r="31" spans="1:26" ht="14.25">
      <c r="A31" s="93">
        <v>38</v>
      </c>
      <c r="B31" s="93" t="s">
        <v>106</v>
      </c>
      <c r="C31" s="93">
        <v>3</v>
      </c>
      <c r="D31" s="93">
        <v>7</v>
      </c>
      <c r="E31" s="93">
        <v>1</v>
      </c>
      <c r="F31" s="93">
        <v>0</v>
      </c>
      <c r="G31" s="93">
        <v>2</v>
      </c>
      <c r="H31" s="93" t="s">
        <v>32</v>
      </c>
      <c r="I31" s="93" t="s">
        <v>18</v>
      </c>
      <c r="J31" s="93">
        <v>1401</v>
      </c>
      <c r="K31" s="93">
        <v>1401</v>
      </c>
      <c r="L31" s="93">
        <v>1</v>
      </c>
      <c r="M31" s="93">
        <v>1</v>
      </c>
      <c r="N31" s="94">
        <v>100</v>
      </c>
      <c r="O31" s="1">
        <v>8</v>
      </c>
      <c r="P31" s="1">
        <v>8</v>
      </c>
      <c r="Q31" s="1">
        <v>9</v>
      </c>
      <c r="R31" s="1">
        <v>8</v>
      </c>
      <c r="S31" s="1">
        <v>8</v>
      </c>
      <c r="T31" s="1">
        <v>9</v>
      </c>
      <c r="U31" s="1">
        <v>8</v>
      </c>
      <c r="V31" s="1">
        <v>8</v>
      </c>
      <c r="W31" s="1">
        <v>9</v>
      </c>
      <c r="X31" s="1">
        <v>8</v>
      </c>
      <c r="Y31" s="1">
        <v>8</v>
      </c>
      <c r="Z31" s="1">
        <v>9</v>
      </c>
    </row>
    <row r="32" spans="1:26" ht="14.25">
      <c r="A32" s="93">
        <v>38</v>
      </c>
      <c r="B32" s="93" t="s">
        <v>106</v>
      </c>
      <c r="C32" s="93">
        <v>3</v>
      </c>
      <c r="D32" s="93">
        <v>7</v>
      </c>
      <c r="E32" s="93">
        <v>1</v>
      </c>
      <c r="F32" s="93">
        <v>0</v>
      </c>
      <c r="G32" s="93">
        <v>2</v>
      </c>
      <c r="H32" s="93" t="s">
        <v>32</v>
      </c>
      <c r="I32" s="93" t="s">
        <v>18</v>
      </c>
      <c r="J32" s="93">
        <v>1403</v>
      </c>
      <c r="K32" s="93">
        <v>1403</v>
      </c>
      <c r="L32" s="93">
        <v>1</v>
      </c>
      <c r="M32" s="93">
        <v>1</v>
      </c>
      <c r="N32" s="94">
        <v>100</v>
      </c>
      <c r="O32" s="1">
        <v>8</v>
      </c>
      <c r="P32" s="1">
        <v>8</v>
      </c>
      <c r="Q32" s="1">
        <v>9</v>
      </c>
      <c r="R32" s="1">
        <v>8</v>
      </c>
      <c r="S32" s="1">
        <v>8</v>
      </c>
      <c r="T32" s="1">
        <v>9</v>
      </c>
      <c r="U32" s="1">
        <v>8</v>
      </c>
      <c r="V32" s="1">
        <v>8</v>
      </c>
      <c r="W32" s="1">
        <v>9</v>
      </c>
      <c r="X32" s="1">
        <v>8</v>
      </c>
      <c r="Y32" s="1">
        <v>8</v>
      </c>
      <c r="Z32" s="1">
        <v>9</v>
      </c>
    </row>
    <row r="33" spans="1:26" ht="14.25">
      <c r="A33" s="93">
        <v>38</v>
      </c>
      <c r="B33" s="93" t="s">
        <v>106</v>
      </c>
      <c r="C33" s="93">
        <v>3</v>
      </c>
      <c r="D33" s="93">
        <v>7</v>
      </c>
      <c r="E33" s="93">
        <v>1</v>
      </c>
      <c r="F33" s="93">
        <v>0</v>
      </c>
      <c r="G33" s="93">
        <v>2</v>
      </c>
      <c r="H33" s="93" t="s">
        <v>32</v>
      </c>
      <c r="I33" s="93" t="s">
        <v>18</v>
      </c>
      <c r="J33" s="93">
        <v>1404</v>
      </c>
      <c r="K33" s="93">
        <v>1404</v>
      </c>
      <c r="L33" s="93">
        <v>1</v>
      </c>
      <c r="M33" s="93">
        <v>1</v>
      </c>
      <c r="N33" s="94">
        <v>100</v>
      </c>
      <c r="O33" s="1">
        <v>8</v>
      </c>
      <c r="P33" s="1">
        <v>8</v>
      </c>
      <c r="Q33" s="1">
        <v>9</v>
      </c>
      <c r="R33" s="1">
        <v>8</v>
      </c>
      <c r="S33" s="1">
        <v>8</v>
      </c>
      <c r="T33" s="1">
        <v>9</v>
      </c>
      <c r="U33" s="1">
        <v>8</v>
      </c>
      <c r="V33" s="1">
        <v>8</v>
      </c>
      <c r="W33" s="1">
        <v>9</v>
      </c>
      <c r="X33" s="1">
        <v>8</v>
      </c>
      <c r="Y33" s="1">
        <v>8</v>
      </c>
      <c r="Z33" s="1">
        <v>9</v>
      </c>
    </row>
    <row r="34" spans="1:26" ht="14.25">
      <c r="A34" s="93">
        <v>38</v>
      </c>
      <c r="B34" s="93" t="s">
        <v>106</v>
      </c>
      <c r="C34" s="93">
        <v>3</v>
      </c>
      <c r="D34" s="93">
        <v>7</v>
      </c>
      <c r="E34" s="93">
        <v>1</v>
      </c>
      <c r="F34" s="93">
        <v>0</v>
      </c>
      <c r="G34" s="93">
        <v>2</v>
      </c>
      <c r="H34" s="93" t="s">
        <v>32</v>
      </c>
      <c r="I34" s="93" t="s">
        <v>18</v>
      </c>
      <c r="J34" s="93">
        <v>1406</v>
      </c>
      <c r="K34" s="93">
        <v>1406</v>
      </c>
      <c r="L34" s="93">
        <v>1</v>
      </c>
      <c r="M34" s="93">
        <v>1</v>
      </c>
      <c r="N34" s="94">
        <v>100</v>
      </c>
      <c r="O34" s="1">
        <v>0</v>
      </c>
      <c r="P34" s="1">
        <v>0</v>
      </c>
      <c r="Q34" s="1">
        <v>0</v>
      </c>
      <c r="R34" s="1">
        <v>0</v>
      </c>
      <c r="S34" s="1">
        <v>100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 ht="14.25">
      <c r="A35" s="93">
        <v>38</v>
      </c>
      <c r="B35" s="93" t="s">
        <v>106</v>
      </c>
      <c r="C35" s="93">
        <v>3</v>
      </c>
      <c r="D35" s="93">
        <v>7</v>
      </c>
      <c r="E35" s="93">
        <v>1</v>
      </c>
      <c r="F35" s="93">
        <v>0</v>
      </c>
      <c r="G35" s="93">
        <v>2</v>
      </c>
      <c r="H35" s="93" t="s">
        <v>32</v>
      </c>
      <c r="I35" s="93" t="s">
        <v>18</v>
      </c>
      <c r="J35" s="93">
        <v>1407</v>
      </c>
      <c r="K35" s="93">
        <v>1407</v>
      </c>
      <c r="L35" s="93">
        <v>1</v>
      </c>
      <c r="M35" s="93">
        <v>1</v>
      </c>
      <c r="N35" s="94">
        <v>100</v>
      </c>
      <c r="O35" s="1">
        <v>8</v>
      </c>
      <c r="P35" s="1">
        <v>8</v>
      </c>
      <c r="Q35" s="1">
        <v>9</v>
      </c>
      <c r="R35" s="1">
        <v>8</v>
      </c>
      <c r="S35" s="1">
        <v>8</v>
      </c>
      <c r="T35" s="1">
        <v>9</v>
      </c>
      <c r="U35" s="1">
        <v>8</v>
      </c>
      <c r="V35" s="1">
        <v>8</v>
      </c>
      <c r="W35" s="1">
        <v>9</v>
      </c>
      <c r="X35" s="1">
        <v>8</v>
      </c>
      <c r="Y35" s="1">
        <v>8</v>
      </c>
      <c r="Z35" s="1">
        <v>9</v>
      </c>
    </row>
    <row r="36" spans="1:26" ht="14.25">
      <c r="A36" s="93">
        <v>38</v>
      </c>
      <c r="B36" s="93" t="s">
        <v>106</v>
      </c>
      <c r="C36" s="93">
        <v>3</v>
      </c>
      <c r="D36" s="93">
        <v>7</v>
      </c>
      <c r="E36" s="93">
        <v>1</v>
      </c>
      <c r="F36" s="93">
        <v>0</v>
      </c>
      <c r="G36" s="93">
        <v>2</v>
      </c>
      <c r="H36" s="93" t="s">
        <v>32</v>
      </c>
      <c r="I36" s="93" t="s">
        <v>18</v>
      </c>
      <c r="J36" s="93">
        <v>1408</v>
      </c>
      <c r="K36" s="93">
        <v>1408</v>
      </c>
      <c r="L36" s="93">
        <v>1</v>
      </c>
      <c r="M36" s="93">
        <v>1</v>
      </c>
      <c r="N36" s="94">
        <v>100</v>
      </c>
      <c r="O36" s="1">
        <v>8</v>
      </c>
      <c r="P36" s="1">
        <v>8</v>
      </c>
      <c r="Q36" s="1">
        <v>9</v>
      </c>
      <c r="R36" s="1">
        <v>8</v>
      </c>
      <c r="S36" s="1">
        <v>8</v>
      </c>
      <c r="T36" s="1">
        <v>9</v>
      </c>
      <c r="U36" s="1">
        <v>8</v>
      </c>
      <c r="V36" s="1">
        <v>8</v>
      </c>
      <c r="W36" s="1">
        <v>9</v>
      </c>
      <c r="X36" s="1">
        <v>8</v>
      </c>
      <c r="Y36" s="1">
        <v>8</v>
      </c>
      <c r="Z36" s="1">
        <v>9</v>
      </c>
    </row>
    <row r="37" spans="1:26" ht="14.25">
      <c r="A37" s="93">
        <v>38</v>
      </c>
      <c r="B37" s="93" t="s">
        <v>106</v>
      </c>
      <c r="C37" s="93">
        <v>3</v>
      </c>
      <c r="D37" s="93">
        <v>7</v>
      </c>
      <c r="E37" s="93">
        <v>1</v>
      </c>
      <c r="F37" s="93">
        <v>0</v>
      </c>
      <c r="G37" s="93">
        <v>2</v>
      </c>
      <c r="H37" s="93" t="s">
        <v>32</v>
      </c>
      <c r="I37" s="93" t="s">
        <v>18</v>
      </c>
      <c r="J37" s="93">
        <v>1413</v>
      </c>
      <c r="K37" s="93">
        <v>1413</v>
      </c>
      <c r="L37" s="93">
        <v>1</v>
      </c>
      <c r="M37" s="93">
        <v>1</v>
      </c>
      <c r="N37" s="94">
        <v>100</v>
      </c>
      <c r="O37" s="1">
        <v>8</v>
      </c>
      <c r="P37" s="1">
        <v>8</v>
      </c>
      <c r="Q37" s="1">
        <v>9</v>
      </c>
      <c r="R37" s="1">
        <v>8</v>
      </c>
      <c r="S37" s="1">
        <v>8</v>
      </c>
      <c r="T37" s="1">
        <v>9</v>
      </c>
      <c r="U37" s="1">
        <v>8</v>
      </c>
      <c r="V37" s="1">
        <v>8</v>
      </c>
      <c r="W37" s="1">
        <v>9</v>
      </c>
      <c r="X37" s="1">
        <v>8</v>
      </c>
      <c r="Y37" s="1">
        <v>8</v>
      </c>
      <c r="Z37" s="1">
        <v>9</v>
      </c>
    </row>
    <row r="38" spans="1:26" ht="14.25">
      <c r="A38" s="93">
        <v>38</v>
      </c>
      <c r="B38" s="93" t="s">
        <v>106</v>
      </c>
      <c r="C38" s="93">
        <v>3</v>
      </c>
      <c r="D38" s="93">
        <v>7</v>
      </c>
      <c r="E38" s="93">
        <v>1</v>
      </c>
      <c r="F38" s="93">
        <v>0</v>
      </c>
      <c r="G38" s="93">
        <v>2</v>
      </c>
      <c r="H38" s="93" t="s">
        <v>32</v>
      </c>
      <c r="I38" s="93" t="s">
        <v>18</v>
      </c>
      <c r="J38" s="93">
        <v>1414</v>
      </c>
      <c r="K38" s="93">
        <v>1414</v>
      </c>
      <c r="L38" s="93">
        <v>1</v>
      </c>
      <c r="M38" s="93">
        <v>1</v>
      </c>
      <c r="N38" s="94">
        <v>100</v>
      </c>
      <c r="O38" s="1">
        <v>8</v>
      </c>
      <c r="P38" s="1">
        <v>8</v>
      </c>
      <c r="Q38" s="1">
        <v>9</v>
      </c>
      <c r="R38" s="1">
        <v>8</v>
      </c>
      <c r="S38" s="1">
        <v>8</v>
      </c>
      <c r="T38" s="1">
        <v>9</v>
      </c>
      <c r="U38" s="1">
        <v>8</v>
      </c>
      <c r="V38" s="1">
        <v>8</v>
      </c>
      <c r="W38" s="1">
        <v>9</v>
      </c>
      <c r="X38" s="1">
        <v>8</v>
      </c>
      <c r="Y38" s="1">
        <v>8</v>
      </c>
      <c r="Z38" s="1">
        <v>9</v>
      </c>
    </row>
    <row r="39" spans="1:26" ht="14.25">
      <c r="A39" s="93">
        <v>38</v>
      </c>
      <c r="B39" s="93" t="s">
        <v>106</v>
      </c>
      <c r="C39" s="93">
        <v>3</v>
      </c>
      <c r="D39" s="93">
        <v>7</v>
      </c>
      <c r="E39" s="93">
        <v>1</v>
      </c>
      <c r="F39" s="93">
        <v>0</v>
      </c>
      <c r="G39" s="93">
        <v>2</v>
      </c>
      <c r="H39" s="93" t="s">
        <v>32</v>
      </c>
      <c r="I39" s="93" t="s">
        <v>18</v>
      </c>
      <c r="J39" s="93">
        <v>1507</v>
      </c>
      <c r="K39" s="93">
        <v>1507</v>
      </c>
      <c r="L39" s="93">
        <v>1</v>
      </c>
      <c r="M39" s="93">
        <v>1</v>
      </c>
      <c r="N39" s="94">
        <v>100</v>
      </c>
      <c r="O39" s="1">
        <v>0</v>
      </c>
      <c r="P39" s="1">
        <v>54</v>
      </c>
      <c r="Q39" s="1">
        <v>18</v>
      </c>
      <c r="R39" s="1">
        <v>27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 ht="14.25">
      <c r="A40" s="93">
        <v>38</v>
      </c>
      <c r="B40" s="93" t="s">
        <v>106</v>
      </c>
      <c r="C40" s="93">
        <v>3</v>
      </c>
      <c r="D40" s="93">
        <v>7</v>
      </c>
      <c r="E40" s="93">
        <v>1</v>
      </c>
      <c r="F40" s="93">
        <v>0</v>
      </c>
      <c r="G40" s="93">
        <v>2</v>
      </c>
      <c r="H40" s="93" t="s">
        <v>32</v>
      </c>
      <c r="I40" s="93" t="s">
        <v>18</v>
      </c>
      <c r="J40" s="93">
        <v>1509</v>
      </c>
      <c r="K40" s="93">
        <v>1509</v>
      </c>
      <c r="L40" s="93">
        <v>1</v>
      </c>
      <c r="M40" s="93">
        <v>1</v>
      </c>
      <c r="N40" s="94">
        <v>100</v>
      </c>
      <c r="O40" s="1">
        <v>8</v>
      </c>
      <c r="P40" s="1">
        <v>8</v>
      </c>
      <c r="Q40" s="1">
        <v>9</v>
      </c>
      <c r="R40" s="1">
        <v>8</v>
      </c>
      <c r="S40" s="1">
        <v>8</v>
      </c>
      <c r="T40" s="1">
        <v>9</v>
      </c>
      <c r="U40" s="1">
        <v>8</v>
      </c>
      <c r="V40" s="1">
        <v>8</v>
      </c>
      <c r="W40" s="1">
        <v>9</v>
      </c>
      <c r="X40" s="1">
        <v>8</v>
      </c>
      <c r="Y40" s="1">
        <v>8</v>
      </c>
      <c r="Z40" s="1">
        <v>9</v>
      </c>
    </row>
    <row r="41" spans="1:26" ht="14.25">
      <c r="A41" s="93">
        <v>38</v>
      </c>
      <c r="B41" s="93" t="s">
        <v>106</v>
      </c>
      <c r="C41" s="93">
        <v>3</v>
      </c>
      <c r="D41" s="93">
        <v>7</v>
      </c>
      <c r="E41" s="93">
        <v>1</v>
      </c>
      <c r="F41" s="93">
        <v>0</v>
      </c>
      <c r="G41" s="93">
        <v>2</v>
      </c>
      <c r="H41" s="93" t="s">
        <v>32</v>
      </c>
      <c r="I41" s="93" t="s">
        <v>18</v>
      </c>
      <c r="J41" s="93">
        <v>1511</v>
      </c>
      <c r="K41" s="93">
        <v>1511</v>
      </c>
      <c r="L41" s="93">
        <v>1</v>
      </c>
      <c r="M41" s="93">
        <v>1</v>
      </c>
      <c r="N41" s="94">
        <v>100</v>
      </c>
      <c r="O41" s="1">
        <v>7</v>
      </c>
      <c r="P41" s="1">
        <v>7</v>
      </c>
      <c r="Q41" s="1">
        <v>7</v>
      </c>
      <c r="R41" s="1">
        <v>8</v>
      </c>
      <c r="S41" s="1">
        <v>8</v>
      </c>
      <c r="T41" s="1">
        <v>12</v>
      </c>
      <c r="U41" s="1">
        <v>8</v>
      </c>
      <c r="V41" s="1">
        <v>8</v>
      </c>
      <c r="W41" s="1">
        <v>8</v>
      </c>
      <c r="X41" s="1">
        <v>8</v>
      </c>
      <c r="Y41" s="1">
        <v>11</v>
      </c>
      <c r="Z41" s="1">
        <v>8</v>
      </c>
    </row>
    <row r="42" spans="1:26" ht="14.25">
      <c r="A42" s="93">
        <v>38</v>
      </c>
      <c r="B42" s="93" t="s">
        <v>106</v>
      </c>
      <c r="C42" s="93">
        <v>3</v>
      </c>
      <c r="D42" s="93">
        <v>7</v>
      </c>
      <c r="E42" s="93">
        <v>1</v>
      </c>
      <c r="F42" s="93">
        <v>0</v>
      </c>
      <c r="G42" s="93">
        <v>2</v>
      </c>
      <c r="H42" s="93" t="s">
        <v>32</v>
      </c>
      <c r="I42" s="93" t="s">
        <v>18</v>
      </c>
      <c r="J42" s="93">
        <v>1512</v>
      </c>
      <c r="K42" s="93">
        <v>1512</v>
      </c>
      <c r="L42" s="93">
        <v>1</v>
      </c>
      <c r="M42" s="93">
        <v>1</v>
      </c>
      <c r="N42" s="94">
        <v>100</v>
      </c>
      <c r="O42" s="1">
        <v>2</v>
      </c>
      <c r="P42" s="1">
        <v>0</v>
      </c>
      <c r="Q42" s="1">
        <v>0</v>
      </c>
      <c r="R42" s="1">
        <v>0</v>
      </c>
      <c r="S42" s="1">
        <v>6</v>
      </c>
      <c r="T42" s="1">
        <v>0</v>
      </c>
      <c r="U42" s="1">
        <v>0</v>
      </c>
      <c r="V42" s="1">
        <v>0</v>
      </c>
      <c r="W42" s="1">
        <v>5</v>
      </c>
      <c r="X42" s="1">
        <v>0</v>
      </c>
      <c r="Y42" s="1">
        <v>0</v>
      </c>
      <c r="Z42" s="1">
        <v>87</v>
      </c>
    </row>
    <row r="43" spans="1:26" ht="14.25">
      <c r="A43" s="93">
        <v>38</v>
      </c>
      <c r="B43" s="93" t="s">
        <v>106</v>
      </c>
      <c r="C43" s="93">
        <v>3</v>
      </c>
      <c r="D43" s="93">
        <v>7</v>
      </c>
      <c r="E43" s="93">
        <v>1</v>
      </c>
      <c r="F43" s="93">
        <v>0</v>
      </c>
      <c r="G43" s="93">
        <v>2</v>
      </c>
      <c r="H43" s="93" t="s">
        <v>32</v>
      </c>
      <c r="I43" s="93" t="s">
        <v>18</v>
      </c>
      <c r="J43" s="93">
        <v>2101</v>
      </c>
      <c r="K43" s="93">
        <v>2100</v>
      </c>
      <c r="L43" s="93">
        <v>1</v>
      </c>
      <c r="M43" s="93">
        <v>1</v>
      </c>
      <c r="N43" s="94">
        <v>100</v>
      </c>
      <c r="O43" s="1">
        <v>11</v>
      </c>
      <c r="P43" s="1">
        <v>0</v>
      </c>
      <c r="Q43" s="1">
        <v>11</v>
      </c>
      <c r="R43" s="1">
        <v>22</v>
      </c>
      <c r="S43" s="1">
        <v>22</v>
      </c>
      <c r="T43" s="1">
        <v>22</v>
      </c>
      <c r="U43" s="1">
        <v>0</v>
      </c>
      <c r="V43" s="1">
        <v>0</v>
      </c>
      <c r="W43" s="1">
        <v>0</v>
      </c>
      <c r="X43" s="1">
        <v>0</v>
      </c>
      <c r="Y43" s="1">
        <v>12</v>
      </c>
      <c r="Z43" s="1">
        <v>0</v>
      </c>
    </row>
    <row r="44" spans="1:26" ht="14.25">
      <c r="A44" s="93">
        <v>38</v>
      </c>
      <c r="B44" s="93" t="s">
        <v>106</v>
      </c>
      <c r="C44" s="93">
        <v>3</v>
      </c>
      <c r="D44" s="93">
        <v>7</v>
      </c>
      <c r="E44" s="93">
        <v>1</v>
      </c>
      <c r="F44" s="93">
        <v>0</v>
      </c>
      <c r="G44" s="93">
        <v>2</v>
      </c>
      <c r="H44" s="93" t="s">
        <v>32</v>
      </c>
      <c r="I44" s="93" t="s">
        <v>18</v>
      </c>
      <c r="J44" s="93">
        <v>2102</v>
      </c>
      <c r="K44" s="93">
        <v>2100</v>
      </c>
      <c r="L44" s="93">
        <v>1</v>
      </c>
      <c r="M44" s="93">
        <v>1</v>
      </c>
      <c r="N44" s="94">
        <v>100</v>
      </c>
      <c r="O44" s="1">
        <v>0</v>
      </c>
      <c r="P44" s="1">
        <v>33</v>
      </c>
      <c r="Q44" s="1">
        <v>0</v>
      </c>
      <c r="R44" s="1">
        <v>33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34</v>
      </c>
      <c r="Z44" s="1">
        <v>0</v>
      </c>
    </row>
    <row r="45" spans="1:26" ht="14.25">
      <c r="A45" s="93">
        <v>38</v>
      </c>
      <c r="B45" s="93" t="s">
        <v>106</v>
      </c>
      <c r="C45" s="93">
        <v>3</v>
      </c>
      <c r="D45" s="93">
        <v>7</v>
      </c>
      <c r="E45" s="93">
        <v>1</v>
      </c>
      <c r="F45" s="93">
        <v>0</v>
      </c>
      <c r="G45" s="93">
        <v>2</v>
      </c>
      <c r="H45" s="93" t="s">
        <v>32</v>
      </c>
      <c r="I45" s="93" t="s">
        <v>18</v>
      </c>
      <c r="J45" s="93">
        <v>2103</v>
      </c>
      <c r="K45" s="93">
        <v>2100</v>
      </c>
      <c r="L45" s="93">
        <v>1</v>
      </c>
      <c r="M45" s="93">
        <v>1</v>
      </c>
      <c r="N45" s="94">
        <v>100</v>
      </c>
      <c r="O45" s="1">
        <v>0</v>
      </c>
      <c r="P45" s="1">
        <v>0</v>
      </c>
      <c r="Q45" s="1">
        <v>33</v>
      </c>
      <c r="R45" s="1">
        <v>33</v>
      </c>
      <c r="S45" s="1">
        <v>0</v>
      </c>
      <c r="T45" s="1">
        <v>0</v>
      </c>
      <c r="U45" s="1">
        <v>0</v>
      </c>
      <c r="V45" s="1">
        <v>0</v>
      </c>
      <c r="W45" s="1">
        <v>34</v>
      </c>
      <c r="X45" s="1">
        <v>0</v>
      </c>
      <c r="Y45" s="1">
        <v>0</v>
      </c>
      <c r="Z45" s="1">
        <v>0</v>
      </c>
    </row>
    <row r="46" spans="1:26" ht="14.25">
      <c r="A46" s="93">
        <v>38</v>
      </c>
      <c r="B46" s="93" t="s">
        <v>106</v>
      </c>
      <c r="C46" s="93">
        <v>3</v>
      </c>
      <c r="D46" s="93">
        <v>7</v>
      </c>
      <c r="E46" s="93">
        <v>1</v>
      </c>
      <c r="F46" s="93">
        <v>0</v>
      </c>
      <c r="G46" s="93">
        <v>2</v>
      </c>
      <c r="H46" s="93" t="s">
        <v>32</v>
      </c>
      <c r="I46" s="93" t="s">
        <v>18</v>
      </c>
      <c r="J46" s="93">
        <v>2105</v>
      </c>
      <c r="K46" s="93">
        <v>2100</v>
      </c>
      <c r="L46" s="93">
        <v>1</v>
      </c>
      <c r="M46" s="93">
        <v>1</v>
      </c>
      <c r="N46" s="94">
        <v>100</v>
      </c>
      <c r="O46" s="1">
        <v>0</v>
      </c>
      <c r="P46" s="1">
        <v>0</v>
      </c>
      <c r="Q46" s="1">
        <v>33</v>
      </c>
      <c r="R46" s="1">
        <v>0</v>
      </c>
      <c r="S46" s="1">
        <v>33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34</v>
      </c>
      <c r="Z46" s="1">
        <v>0</v>
      </c>
    </row>
    <row r="47" spans="1:26" ht="14.25">
      <c r="A47" s="93">
        <v>38</v>
      </c>
      <c r="B47" s="93" t="s">
        <v>106</v>
      </c>
      <c r="C47" s="93">
        <v>3</v>
      </c>
      <c r="D47" s="93">
        <v>7</v>
      </c>
      <c r="E47" s="93">
        <v>1</v>
      </c>
      <c r="F47" s="93">
        <v>0</v>
      </c>
      <c r="G47" s="93">
        <v>2</v>
      </c>
      <c r="H47" s="93" t="s">
        <v>32</v>
      </c>
      <c r="I47" s="93" t="s">
        <v>18</v>
      </c>
      <c r="J47" s="93">
        <v>2106</v>
      </c>
      <c r="K47" s="93">
        <v>2106</v>
      </c>
      <c r="L47" s="93">
        <v>1</v>
      </c>
      <c r="M47" s="93">
        <v>1</v>
      </c>
      <c r="N47" s="94">
        <v>100</v>
      </c>
      <c r="O47" s="1">
        <v>0</v>
      </c>
      <c r="P47" s="1">
        <v>25</v>
      </c>
      <c r="Q47" s="1">
        <v>0</v>
      </c>
      <c r="R47" s="1">
        <v>0</v>
      </c>
      <c r="S47" s="1">
        <v>50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25</v>
      </c>
      <c r="Z47" s="1">
        <v>0</v>
      </c>
    </row>
    <row r="48" spans="1:26" ht="14.25">
      <c r="A48" s="93">
        <v>38</v>
      </c>
      <c r="B48" s="93" t="s">
        <v>106</v>
      </c>
      <c r="C48" s="93">
        <v>3</v>
      </c>
      <c r="D48" s="93">
        <v>7</v>
      </c>
      <c r="E48" s="93">
        <v>1</v>
      </c>
      <c r="F48" s="93">
        <v>0</v>
      </c>
      <c r="G48" s="93">
        <v>2</v>
      </c>
      <c r="H48" s="93" t="s">
        <v>32</v>
      </c>
      <c r="I48" s="93" t="s">
        <v>18</v>
      </c>
      <c r="J48" s="93">
        <v>2204</v>
      </c>
      <c r="K48" s="93">
        <v>2200</v>
      </c>
      <c r="L48" s="93">
        <v>1</v>
      </c>
      <c r="M48" s="93">
        <v>1</v>
      </c>
      <c r="N48" s="94">
        <v>100</v>
      </c>
      <c r="O48" s="1">
        <v>0</v>
      </c>
      <c r="P48" s="1">
        <v>9</v>
      </c>
      <c r="Q48" s="1">
        <v>9</v>
      </c>
      <c r="R48" s="1">
        <v>9</v>
      </c>
      <c r="S48" s="1">
        <v>9</v>
      </c>
      <c r="T48" s="1">
        <v>10</v>
      </c>
      <c r="U48" s="1">
        <v>9</v>
      </c>
      <c r="V48" s="1">
        <v>9</v>
      </c>
      <c r="W48" s="1">
        <v>9</v>
      </c>
      <c r="X48" s="1">
        <v>9</v>
      </c>
      <c r="Y48" s="1">
        <v>9</v>
      </c>
      <c r="Z48" s="1">
        <v>9</v>
      </c>
    </row>
    <row r="49" spans="1:26" ht="14.25">
      <c r="A49" s="93">
        <v>38</v>
      </c>
      <c r="B49" s="93" t="s">
        <v>106</v>
      </c>
      <c r="C49" s="93">
        <v>3</v>
      </c>
      <c r="D49" s="93">
        <v>7</v>
      </c>
      <c r="E49" s="93">
        <v>1</v>
      </c>
      <c r="F49" s="93">
        <v>0</v>
      </c>
      <c r="G49" s="93">
        <v>2</v>
      </c>
      <c r="H49" s="93" t="s">
        <v>32</v>
      </c>
      <c r="I49" s="93" t="s">
        <v>18</v>
      </c>
      <c r="J49" s="93">
        <v>2301</v>
      </c>
      <c r="K49" s="93">
        <v>2300</v>
      </c>
      <c r="L49" s="93">
        <v>1</v>
      </c>
      <c r="M49" s="93">
        <v>1</v>
      </c>
      <c r="N49" s="94">
        <v>100</v>
      </c>
      <c r="O49" s="1">
        <v>25</v>
      </c>
      <c r="P49" s="1">
        <v>0</v>
      </c>
      <c r="Q49" s="1">
        <v>0</v>
      </c>
      <c r="R49" s="1">
        <v>25</v>
      </c>
      <c r="S49" s="1">
        <v>0</v>
      </c>
      <c r="T49" s="1">
        <v>0</v>
      </c>
      <c r="U49" s="1">
        <v>25</v>
      </c>
      <c r="V49" s="1">
        <v>0</v>
      </c>
      <c r="W49" s="1">
        <v>0</v>
      </c>
      <c r="X49" s="1">
        <v>25</v>
      </c>
      <c r="Y49" s="1">
        <v>0</v>
      </c>
      <c r="Z49" s="1">
        <v>0</v>
      </c>
    </row>
    <row r="50" spans="1:26" ht="14.25">
      <c r="A50" s="93">
        <v>38</v>
      </c>
      <c r="B50" s="93" t="s">
        <v>106</v>
      </c>
      <c r="C50" s="93">
        <v>3</v>
      </c>
      <c r="D50" s="93">
        <v>7</v>
      </c>
      <c r="E50" s="93">
        <v>1</v>
      </c>
      <c r="F50" s="93">
        <v>0</v>
      </c>
      <c r="G50" s="93">
        <v>2</v>
      </c>
      <c r="H50" s="93" t="s">
        <v>32</v>
      </c>
      <c r="I50" s="93" t="s">
        <v>18</v>
      </c>
      <c r="J50" s="93">
        <v>2302</v>
      </c>
      <c r="K50" s="93">
        <v>2302</v>
      </c>
      <c r="L50" s="93">
        <v>1</v>
      </c>
      <c r="M50" s="93">
        <v>1</v>
      </c>
      <c r="N50" s="94">
        <v>100</v>
      </c>
      <c r="O50" s="1">
        <v>0</v>
      </c>
      <c r="P50" s="1">
        <v>0</v>
      </c>
      <c r="Q50" s="1">
        <v>50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50</v>
      </c>
      <c r="Z50" s="1">
        <v>0</v>
      </c>
    </row>
    <row r="51" spans="1:26" ht="14.25">
      <c r="A51" s="93">
        <v>38</v>
      </c>
      <c r="B51" s="93" t="s">
        <v>106</v>
      </c>
      <c r="C51" s="93">
        <v>3</v>
      </c>
      <c r="D51" s="93">
        <v>7</v>
      </c>
      <c r="E51" s="93">
        <v>1</v>
      </c>
      <c r="F51" s="93">
        <v>0</v>
      </c>
      <c r="G51" s="93">
        <v>2</v>
      </c>
      <c r="H51" s="93" t="s">
        <v>32</v>
      </c>
      <c r="I51" s="93" t="s">
        <v>18</v>
      </c>
      <c r="J51" s="93">
        <v>2303</v>
      </c>
      <c r="K51" s="93">
        <v>2300</v>
      </c>
      <c r="L51" s="93">
        <v>1</v>
      </c>
      <c r="M51" s="93">
        <v>1</v>
      </c>
      <c r="N51" s="94">
        <v>100</v>
      </c>
      <c r="O51" s="1">
        <v>0</v>
      </c>
      <c r="P51" s="1">
        <v>0</v>
      </c>
      <c r="Q51" s="1">
        <v>100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 ht="14.25">
      <c r="A52" s="93">
        <v>38</v>
      </c>
      <c r="B52" s="93" t="s">
        <v>106</v>
      </c>
      <c r="C52" s="93">
        <v>3</v>
      </c>
      <c r="D52" s="93">
        <v>7</v>
      </c>
      <c r="E52" s="93">
        <v>1</v>
      </c>
      <c r="F52" s="93">
        <v>0</v>
      </c>
      <c r="G52" s="93">
        <v>2</v>
      </c>
      <c r="H52" s="93" t="s">
        <v>32</v>
      </c>
      <c r="I52" s="93" t="s">
        <v>18</v>
      </c>
      <c r="J52" s="93">
        <v>2409</v>
      </c>
      <c r="K52" s="93">
        <v>2409</v>
      </c>
      <c r="L52" s="93">
        <v>1</v>
      </c>
      <c r="M52" s="93">
        <v>1</v>
      </c>
      <c r="N52" s="94">
        <v>100</v>
      </c>
      <c r="O52" s="1">
        <v>0</v>
      </c>
      <c r="P52" s="1">
        <v>0</v>
      </c>
      <c r="Q52" s="1">
        <v>50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50</v>
      </c>
      <c r="Z52" s="1">
        <v>0</v>
      </c>
    </row>
    <row r="53" spans="1:26" ht="14.25">
      <c r="A53" s="93">
        <v>38</v>
      </c>
      <c r="B53" s="93" t="s">
        <v>106</v>
      </c>
      <c r="C53" s="93">
        <v>3</v>
      </c>
      <c r="D53" s="93">
        <v>7</v>
      </c>
      <c r="E53" s="93">
        <v>1</v>
      </c>
      <c r="F53" s="93">
        <v>0</v>
      </c>
      <c r="G53" s="93">
        <v>2</v>
      </c>
      <c r="H53" s="93" t="s">
        <v>32</v>
      </c>
      <c r="I53" s="93" t="s">
        <v>18</v>
      </c>
      <c r="J53" s="93">
        <v>2402</v>
      </c>
      <c r="K53" s="93">
        <v>2400</v>
      </c>
      <c r="L53" s="93">
        <v>1</v>
      </c>
      <c r="M53" s="93">
        <v>1</v>
      </c>
      <c r="N53" s="94">
        <v>100</v>
      </c>
      <c r="O53" s="1">
        <v>0</v>
      </c>
      <c r="P53" s="1">
        <v>0</v>
      </c>
      <c r="Q53" s="1">
        <v>0</v>
      </c>
      <c r="R53" s="1">
        <v>0</v>
      </c>
      <c r="S53" s="1">
        <v>100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1:26" ht="14.25">
      <c r="A54" s="93">
        <v>38</v>
      </c>
      <c r="B54" s="93" t="s">
        <v>106</v>
      </c>
      <c r="C54" s="93">
        <v>3</v>
      </c>
      <c r="D54" s="93">
        <v>7</v>
      </c>
      <c r="E54" s="93">
        <v>1</v>
      </c>
      <c r="F54" s="93">
        <v>0</v>
      </c>
      <c r="G54" s="93">
        <v>2</v>
      </c>
      <c r="H54" s="93" t="s">
        <v>32</v>
      </c>
      <c r="I54" s="93" t="s">
        <v>18</v>
      </c>
      <c r="J54" s="93">
        <v>2404</v>
      </c>
      <c r="K54" s="93">
        <v>2400</v>
      </c>
      <c r="L54" s="93">
        <v>1</v>
      </c>
      <c r="M54" s="93">
        <v>1</v>
      </c>
      <c r="N54" s="94">
        <v>100</v>
      </c>
      <c r="O54" s="1">
        <v>0</v>
      </c>
      <c r="P54" s="1">
        <v>33</v>
      </c>
      <c r="Q54" s="1">
        <v>0</v>
      </c>
      <c r="R54" s="1">
        <v>0</v>
      </c>
      <c r="S54" s="1">
        <v>33</v>
      </c>
      <c r="T54" s="1">
        <v>0</v>
      </c>
      <c r="U54" s="1">
        <v>34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 ht="14.25">
      <c r="A55" s="93">
        <v>38</v>
      </c>
      <c r="B55" s="93" t="s">
        <v>106</v>
      </c>
      <c r="C55" s="93">
        <v>3</v>
      </c>
      <c r="D55" s="93">
        <v>7</v>
      </c>
      <c r="E55" s="93">
        <v>1</v>
      </c>
      <c r="F55" s="93">
        <v>0</v>
      </c>
      <c r="G55" s="93">
        <v>2</v>
      </c>
      <c r="H55" s="93" t="s">
        <v>32</v>
      </c>
      <c r="I55" s="93" t="s">
        <v>18</v>
      </c>
      <c r="J55" s="93">
        <v>2514</v>
      </c>
      <c r="K55" s="93">
        <v>2514</v>
      </c>
      <c r="L55" s="93">
        <v>1</v>
      </c>
      <c r="M55" s="93">
        <v>1</v>
      </c>
      <c r="N55" s="94">
        <v>100</v>
      </c>
      <c r="O55" s="1">
        <v>0</v>
      </c>
      <c r="P55" s="1">
        <v>0</v>
      </c>
      <c r="Q55" s="1">
        <v>100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1:26" ht="14.25">
      <c r="A56" s="93">
        <v>38</v>
      </c>
      <c r="B56" s="93" t="s">
        <v>106</v>
      </c>
      <c r="C56" s="93">
        <v>3</v>
      </c>
      <c r="D56" s="93">
        <v>7</v>
      </c>
      <c r="E56" s="93">
        <v>1</v>
      </c>
      <c r="F56" s="93">
        <v>0</v>
      </c>
      <c r="G56" s="93">
        <v>2</v>
      </c>
      <c r="H56" s="93" t="s">
        <v>32</v>
      </c>
      <c r="I56" s="93" t="s">
        <v>18</v>
      </c>
      <c r="J56" s="93">
        <v>2605</v>
      </c>
      <c r="K56" s="93">
        <v>2605</v>
      </c>
      <c r="L56" s="93">
        <v>1</v>
      </c>
      <c r="M56" s="93">
        <v>1</v>
      </c>
      <c r="N56" s="94">
        <v>100</v>
      </c>
      <c r="O56" s="1">
        <v>75</v>
      </c>
      <c r="P56" s="1">
        <v>0</v>
      </c>
      <c r="Q56" s="1">
        <v>25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 ht="14.25">
      <c r="A57" s="93">
        <v>38</v>
      </c>
      <c r="B57" s="93" t="s">
        <v>106</v>
      </c>
      <c r="C57" s="93">
        <v>3</v>
      </c>
      <c r="D57" s="93">
        <v>7</v>
      </c>
      <c r="E57" s="93">
        <v>1</v>
      </c>
      <c r="F57" s="93">
        <v>0</v>
      </c>
      <c r="G57" s="93">
        <v>2</v>
      </c>
      <c r="H57" s="93" t="s">
        <v>32</v>
      </c>
      <c r="I57" s="93" t="s">
        <v>18</v>
      </c>
      <c r="J57" s="93">
        <v>2704</v>
      </c>
      <c r="K57" s="93">
        <v>2704</v>
      </c>
      <c r="L57" s="93">
        <v>1</v>
      </c>
      <c r="M57" s="93">
        <v>1</v>
      </c>
      <c r="N57" s="94">
        <v>100</v>
      </c>
      <c r="O57" s="1">
        <v>0</v>
      </c>
      <c r="P57" s="1">
        <v>0</v>
      </c>
      <c r="Q57" s="1">
        <v>100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 ht="14.25">
      <c r="A58" s="93">
        <v>38</v>
      </c>
      <c r="B58" s="93" t="s">
        <v>106</v>
      </c>
      <c r="C58" s="93">
        <v>3</v>
      </c>
      <c r="D58" s="93">
        <v>7</v>
      </c>
      <c r="E58" s="93">
        <v>1</v>
      </c>
      <c r="F58" s="93">
        <v>0</v>
      </c>
      <c r="G58" s="93">
        <v>2</v>
      </c>
      <c r="H58" s="93" t="s">
        <v>32</v>
      </c>
      <c r="I58" s="93" t="s">
        <v>18</v>
      </c>
      <c r="J58" s="93">
        <v>3101</v>
      </c>
      <c r="K58" s="93">
        <v>3101</v>
      </c>
      <c r="L58" s="93">
        <v>1</v>
      </c>
      <c r="M58" s="93">
        <v>1</v>
      </c>
      <c r="N58" s="94">
        <v>100</v>
      </c>
      <c r="O58" s="1">
        <v>100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 ht="14.25">
      <c r="A59" s="93">
        <v>38</v>
      </c>
      <c r="B59" s="93" t="s">
        <v>106</v>
      </c>
      <c r="C59" s="93">
        <v>3</v>
      </c>
      <c r="D59" s="93">
        <v>7</v>
      </c>
      <c r="E59" s="93">
        <v>1</v>
      </c>
      <c r="F59" s="93">
        <v>0</v>
      </c>
      <c r="G59" s="93">
        <v>2</v>
      </c>
      <c r="H59" s="93" t="s">
        <v>32</v>
      </c>
      <c r="I59" s="93" t="s">
        <v>18</v>
      </c>
      <c r="J59" s="93">
        <v>3103</v>
      </c>
      <c r="K59" s="93">
        <v>3103</v>
      </c>
      <c r="L59" s="93">
        <v>1</v>
      </c>
      <c r="M59" s="93">
        <v>1</v>
      </c>
      <c r="N59" s="94">
        <v>100</v>
      </c>
      <c r="O59" s="1">
        <v>9</v>
      </c>
      <c r="P59" s="1">
        <v>9</v>
      </c>
      <c r="Q59" s="1">
        <v>9</v>
      </c>
      <c r="R59" s="1">
        <v>9</v>
      </c>
      <c r="S59" s="1">
        <v>9</v>
      </c>
      <c r="T59" s="1">
        <v>9</v>
      </c>
      <c r="U59" s="1">
        <v>9</v>
      </c>
      <c r="V59" s="1">
        <v>17</v>
      </c>
      <c r="W59" s="1">
        <v>9</v>
      </c>
      <c r="X59" s="1">
        <v>9</v>
      </c>
      <c r="Y59" s="1">
        <v>0</v>
      </c>
      <c r="Z59" s="1">
        <v>2</v>
      </c>
    </row>
    <row r="60" spans="1:26" ht="14.25">
      <c r="A60" s="93">
        <v>38</v>
      </c>
      <c r="B60" s="93" t="s">
        <v>106</v>
      </c>
      <c r="C60" s="93">
        <v>3</v>
      </c>
      <c r="D60" s="93">
        <v>7</v>
      </c>
      <c r="E60" s="93">
        <v>1</v>
      </c>
      <c r="F60" s="93">
        <v>0</v>
      </c>
      <c r="G60" s="93">
        <v>2</v>
      </c>
      <c r="H60" s="93" t="s">
        <v>32</v>
      </c>
      <c r="I60" s="93" t="s">
        <v>18</v>
      </c>
      <c r="J60" s="93">
        <v>3104</v>
      </c>
      <c r="K60" s="93">
        <v>3104</v>
      </c>
      <c r="L60" s="93">
        <v>1</v>
      </c>
      <c r="M60" s="93">
        <v>1</v>
      </c>
      <c r="N60" s="94">
        <v>100</v>
      </c>
      <c r="O60" s="1">
        <v>0</v>
      </c>
      <c r="P60" s="1">
        <v>60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40</v>
      </c>
    </row>
    <row r="61" spans="1:26" ht="14.25">
      <c r="A61" s="93">
        <v>38</v>
      </c>
      <c r="B61" s="93" t="s">
        <v>106</v>
      </c>
      <c r="C61" s="93">
        <v>3</v>
      </c>
      <c r="D61" s="93">
        <v>7</v>
      </c>
      <c r="E61" s="93">
        <v>1</v>
      </c>
      <c r="F61" s="93">
        <v>0</v>
      </c>
      <c r="G61" s="93">
        <v>2</v>
      </c>
      <c r="H61" s="93" t="s">
        <v>32</v>
      </c>
      <c r="I61" s="93" t="s">
        <v>18</v>
      </c>
      <c r="J61" s="93">
        <v>3105</v>
      </c>
      <c r="K61" s="93">
        <v>3105</v>
      </c>
      <c r="L61" s="93">
        <v>1</v>
      </c>
      <c r="M61" s="93">
        <v>1</v>
      </c>
      <c r="N61" s="94">
        <v>100</v>
      </c>
      <c r="O61" s="1">
        <v>0</v>
      </c>
      <c r="P61" s="1">
        <v>33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33</v>
      </c>
      <c r="X61" s="1">
        <v>0</v>
      </c>
      <c r="Y61" s="1">
        <v>0</v>
      </c>
      <c r="Z61" s="1">
        <v>34</v>
      </c>
    </row>
    <row r="62" spans="1:26" ht="14.25">
      <c r="A62" s="93">
        <v>38</v>
      </c>
      <c r="B62" s="93" t="s">
        <v>106</v>
      </c>
      <c r="C62" s="93">
        <v>3</v>
      </c>
      <c r="D62" s="93">
        <v>7</v>
      </c>
      <c r="E62" s="93">
        <v>1</v>
      </c>
      <c r="F62" s="93">
        <v>0</v>
      </c>
      <c r="G62" s="93">
        <v>2</v>
      </c>
      <c r="H62" s="93" t="s">
        <v>32</v>
      </c>
      <c r="I62" s="93" t="s">
        <v>18</v>
      </c>
      <c r="J62" s="93">
        <v>3106</v>
      </c>
      <c r="K62" s="93">
        <v>3106</v>
      </c>
      <c r="L62" s="93">
        <v>1</v>
      </c>
      <c r="M62" s="93">
        <v>1</v>
      </c>
      <c r="N62" s="94">
        <v>100</v>
      </c>
      <c r="O62" s="1">
        <v>29</v>
      </c>
      <c r="P62" s="1">
        <v>8</v>
      </c>
      <c r="Q62" s="1">
        <v>21</v>
      </c>
      <c r="R62" s="1">
        <v>0</v>
      </c>
      <c r="S62" s="1">
        <v>0</v>
      </c>
      <c r="T62" s="1">
        <v>21</v>
      </c>
      <c r="U62" s="1">
        <v>0</v>
      </c>
      <c r="V62" s="1">
        <v>0</v>
      </c>
      <c r="W62" s="1">
        <v>21</v>
      </c>
      <c r="X62" s="1">
        <v>0</v>
      </c>
      <c r="Y62" s="1">
        <v>0</v>
      </c>
      <c r="Z62" s="1">
        <v>0</v>
      </c>
    </row>
    <row r="63" spans="1:26" ht="14.25">
      <c r="A63" s="93">
        <v>38</v>
      </c>
      <c r="B63" s="93" t="s">
        <v>106</v>
      </c>
      <c r="C63" s="93">
        <v>3</v>
      </c>
      <c r="D63" s="93">
        <v>7</v>
      </c>
      <c r="E63" s="93">
        <v>1</v>
      </c>
      <c r="F63" s="93">
        <v>0</v>
      </c>
      <c r="G63" s="93">
        <v>2</v>
      </c>
      <c r="H63" s="93" t="s">
        <v>32</v>
      </c>
      <c r="I63" s="93" t="s">
        <v>18</v>
      </c>
      <c r="J63" s="93">
        <v>3109</v>
      </c>
      <c r="K63" s="93">
        <v>3109</v>
      </c>
      <c r="L63" s="93">
        <v>1</v>
      </c>
      <c r="M63" s="93">
        <v>1</v>
      </c>
      <c r="N63" s="94">
        <v>100</v>
      </c>
      <c r="O63" s="1">
        <v>25</v>
      </c>
      <c r="P63" s="1">
        <v>0</v>
      </c>
      <c r="Q63" s="1">
        <v>0</v>
      </c>
      <c r="R63" s="1">
        <v>25</v>
      </c>
      <c r="S63" s="1">
        <v>0</v>
      </c>
      <c r="T63" s="1">
        <v>0</v>
      </c>
      <c r="U63" s="1">
        <v>25</v>
      </c>
      <c r="V63" s="1">
        <v>0</v>
      </c>
      <c r="W63" s="1">
        <v>0</v>
      </c>
      <c r="X63" s="1">
        <v>25</v>
      </c>
      <c r="Y63" s="1">
        <v>0</v>
      </c>
      <c r="Z63" s="1">
        <v>0</v>
      </c>
    </row>
    <row r="64" spans="1:26" ht="14.25">
      <c r="A64" s="93">
        <v>38</v>
      </c>
      <c r="B64" s="93" t="s">
        <v>106</v>
      </c>
      <c r="C64" s="93">
        <v>3</v>
      </c>
      <c r="D64" s="93">
        <v>7</v>
      </c>
      <c r="E64" s="93">
        <v>1</v>
      </c>
      <c r="F64" s="93">
        <v>0</v>
      </c>
      <c r="G64" s="93">
        <v>2</v>
      </c>
      <c r="H64" s="93" t="s">
        <v>32</v>
      </c>
      <c r="I64" s="93" t="s">
        <v>18</v>
      </c>
      <c r="J64" s="93">
        <v>3203</v>
      </c>
      <c r="K64" s="93">
        <v>3200</v>
      </c>
      <c r="L64" s="93">
        <v>1</v>
      </c>
      <c r="M64" s="93">
        <v>1</v>
      </c>
      <c r="N64" s="94">
        <v>100</v>
      </c>
      <c r="O64" s="1">
        <v>33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33</v>
      </c>
      <c r="V64" s="1">
        <v>0</v>
      </c>
      <c r="W64" s="1">
        <v>0</v>
      </c>
      <c r="X64" s="1">
        <v>34</v>
      </c>
      <c r="Y64" s="1">
        <v>0</v>
      </c>
      <c r="Z64" s="1">
        <v>0</v>
      </c>
    </row>
    <row r="65" spans="1:26" ht="14.25">
      <c r="A65" s="93">
        <v>38</v>
      </c>
      <c r="B65" s="93" t="s">
        <v>106</v>
      </c>
      <c r="C65" s="93">
        <v>3</v>
      </c>
      <c r="D65" s="93">
        <v>7</v>
      </c>
      <c r="E65" s="93">
        <v>1</v>
      </c>
      <c r="F65" s="93">
        <v>0</v>
      </c>
      <c r="G65" s="93">
        <v>2</v>
      </c>
      <c r="H65" s="93" t="s">
        <v>32</v>
      </c>
      <c r="I65" s="93" t="s">
        <v>18</v>
      </c>
      <c r="J65" s="93">
        <v>3304</v>
      </c>
      <c r="K65" s="93">
        <v>3304</v>
      </c>
      <c r="L65" s="93">
        <v>1</v>
      </c>
      <c r="M65" s="93">
        <v>1</v>
      </c>
      <c r="N65" s="94">
        <v>100</v>
      </c>
      <c r="O65" s="1">
        <v>7</v>
      </c>
      <c r="P65" s="1">
        <v>7</v>
      </c>
      <c r="Q65" s="1">
        <v>14</v>
      </c>
      <c r="R65" s="1">
        <v>7</v>
      </c>
      <c r="S65" s="1">
        <v>7</v>
      </c>
      <c r="T65" s="1">
        <v>14</v>
      </c>
      <c r="U65" s="1">
        <v>7</v>
      </c>
      <c r="V65" s="1">
        <v>7</v>
      </c>
      <c r="W65" s="1">
        <v>8</v>
      </c>
      <c r="X65" s="1">
        <v>7</v>
      </c>
      <c r="Y65" s="1">
        <v>7</v>
      </c>
      <c r="Z65" s="1">
        <v>8</v>
      </c>
    </row>
    <row r="66" spans="1:26" ht="14.25">
      <c r="A66" s="93">
        <v>38</v>
      </c>
      <c r="B66" s="93" t="s">
        <v>106</v>
      </c>
      <c r="C66" s="93">
        <v>3</v>
      </c>
      <c r="D66" s="93">
        <v>7</v>
      </c>
      <c r="E66" s="93">
        <v>1</v>
      </c>
      <c r="F66" s="93">
        <v>0</v>
      </c>
      <c r="G66" s="93">
        <v>2</v>
      </c>
      <c r="H66" s="93" t="s">
        <v>32</v>
      </c>
      <c r="I66" s="93" t="s">
        <v>18</v>
      </c>
      <c r="J66" s="93">
        <v>3305</v>
      </c>
      <c r="K66" s="93">
        <v>3305</v>
      </c>
      <c r="L66" s="93">
        <v>1</v>
      </c>
      <c r="M66" s="93">
        <v>1</v>
      </c>
      <c r="N66" s="94">
        <v>100</v>
      </c>
      <c r="O66" s="1">
        <v>0</v>
      </c>
      <c r="P66" s="1">
        <v>27</v>
      </c>
      <c r="Q66" s="1">
        <v>4</v>
      </c>
      <c r="R66" s="1">
        <v>4</v>
      </c>
      <c r="S66" s="1">
        <v>8</v>
      </c>
      <c r="T66" s="1">
        <v>5</v>
      </c>
      <c r="U66" s="1">
        <v>13</v>
      </c>
      <c r="V66" s="1">
        <v>5</v>
      </c>
      <c r="W66" s="1">
        <v>13</v>
      </c>
      <c r="X66" s="1">
        <v>4</v>
      </c>
      <c r="Y66" s="1">
        <v>13</v>
      </c>
      <c r="Z66" s="1">
        <v>4</v>
      </c>
    </row>
    <row r="67" spans="1:26" ht="14.25">
      <c r="A67" s="93">
        <v>38</v>
      </c>
      <c r="B67" s="93" t="s">
        <v>106</v>
      </c>
      <c r="C67" s="93">
        <v>3</v>
      </c>
      <c r="D67" s="93">
        <v>7</v>
      </c>
      <c r="E67" s="93">
        <v>1</v>
      </c>
      <c r="F67" s="93">
        <v>0</v>
      </c>
      <c r="G67" s="93">
        <v>2</v>
      </c>
      <c r="H67" s="93" t="s">
        <v>32</v>
      </c>
      <c r="I67" s="93" t="s">
        <v>18</v>
      </c>
      <c r="J67" s="93">
        <v>3402</v>
      </c>
      <c r="K67" s="93">
        <v>3400</v>
      </c>
      <c r="L67" s="93">
        <v>1</v>
      </c>
      <c r="M67" s="93">
        <v>1</v>
      </c>
      <c r="N67" s="94">
        <v>100</v>
      </c>
      <c r="O67" s="1">
        <v>0</v>
      </c>
      <c r="P67" s="1">
        <v>0</v>
      </c>
      <c r="Q67" s="1">
        <v>0</v>
      </c>
      <c r="R67" s="1">
        <v>0</v>
      </c>
      <c r="S67" s="1">
        <v>100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 ht="14.25">
      <c r="A68" s="93">
        <v>38</v>
      </c>
      <c r="B68" s="93" t="s">
        <v>106</v>
      </c>
      <c r="C68" s="93">
        <v>3</v>
      </c>
      <c r="D68" s="93">
        <v>7</v>
      </c>
      <c r="E68" s="93">
        <v>1</v>
      </c>
      <c r="F68" s="93">
        <v>0</v>
      </c>
      <c r="G68" s="93">
        <v>2</v>
      </c>
      <c r="H68" s="93" t="s">
        <v>32</v>
      </c>
      <c r="I68" s="93" t="s">
        <v>18</v>
      </c>
      <c r="J68" s="93">
        <v>3403</v>
      </c>
      <c r="K68" s="93">
        <v>3400</v>
      </c>
      <c r="L68" s="93">
        <v>1</v>
      </c>
      <c r="M68" s="93">
        <v>1</v>
      </c>
      <c r="N68" s="94">
        <v>100</v>
      </c>
      <c r="O68" s="1">
        <v>10</v>
      </c>
      <c r="P68" s="1">
        <v>10</v>
      </c>
      <c r="Q68" s="1">
        <v>10</v>
      </c>
      <c r="R68" s="1">
        <v>10</v>
      </c>
      <c r="S68" s="1">
        <v>0</v>
      </c>
      <c r="T68" s="1">
        <v>10</v>
      </c>
      <c r="U68" s="1">
        <v>10</v>
      </c>
      <c r="V68" s="1">
        <v>0</v>
      </c>
      <c r="W68" s="1">
        <v>10</v>
      </c>
      <c r="X68" s="1">
        <v>10</v>
      </c>
      <c r="Y68" s="1">
        <v>10</v>
      </c>
      <c r="Z68" s="1">
        <v>10</v>
      </c>
    </row>
    <row r="69" spans="1:26" ht="14.25">
      <c r="A69" s="93">
        <v>38</v>
      </c>
      <c r="B69" s="93" t="s">
        <v>106</v>
      </c>
      <c r="C69" s="93">
        <v>3</v>
      </c>
      <c r="D69" s="93">
        <v>7</v>
      </c>
      <c r="E69" s="93">
        <v>1</v>
      </c>
      <c r="F69" s="93">
        <v>0</v>
      </c>
      <c r="G69" s="93">
        <v>2</v>
      </c>
      <c r="H69" s="93" t="s">
        <v>32</v>
      </c>
      <c r="I69" s="93" t="s">
        <v>18</v>
      </c>
      <c r="J69" s="93">
        <v>3405</v>
      </c>
      <c r="K69" s="93">
        <v>3400</v>
      </c>
      <c r="L69" s="93">
        <v>1</v>
      </c>
      <c r="M69" s="93">
        <v>1</v>
      </c>
      <c r="N69" s="94">
        <v>100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100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ht="14.25">
      <c r="A70" s="93">
        <v>38</v>
      </c>
      <c r="B70" s="93" t="s">
        <v>106</v>
      </c>
      <c r="C70" s="93">
        <v>3</v>
      </c>
      <c r="D70" s="93">
        <v>7</v>
      </c>
      <c r="E70" s="93">
        <v>1</v>
      </c>
      <c r="F70" s="93">
        <v>0</v>
      </c>
      <c r="G70" s="93">
        <v>2</v>
      </c>
      <c r="H70" s="93" t="s">
        <v>32</v>
      </c>
      <c r="I70" s="93" t="s">
        <v>18</v>
      </c>
      <c r="J70" s="93">
        <v>3407</v>
      </c>
      <c r="K70" s="93">
        <v>3400</v>
      </c>
      <c r="L70" s="93">
        <v>1</v>
      </c>
      <c r="M70" s="93">
        <v>1</v>
      </c>
      <c r="N70" s="94">
        <v>100</v>
      </c>
      <c r="O70" s="1">
        <v>50</v>
      </c>
      <c r="P70" s="1">
        <v>0</v>
      </c>
      <c r="Q70" s="1">
        <v>0</v>
      </c>
      <c r="R70" s="1">
        <v>0</v>
      </c>
      <c r="S70" s="1">
        <v>0</v>
      </c>
      <c r="T70" s="1">
        <v>50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 ht="14.25">
      <c r="A71" s="93">
        <v>38</v>
      </c>
      <c r="B71" s="93" t="s">
        <v>106</v>
      </c>
      <c r="C71" s="93">
        <v>3</v>
      </c>
      <c r="D71" s="93">
        <v>7</v>
      </c>
      <c r="E71" s="93">
        <v>1</v>
      </c>
      <c r="F71" s="93">
        <v>0</v>
      </c>
      <c r="G71" s="93">
        <v>2</v>
      </c>
      <c r="H71" s="93" t="s">
        <v>32</v>
      </c>
      <c r="I71" s="93" t="s">
        <v>18</v>
      </c>
      <c r="J71" s="93">
        <v>3409</v>
      </c>
      <c r="K71" s="93">
        <v>3409</v>
      </c>
      <c r="L71" s="93">
        <v>1</v>
      </c>
      <c r="M71" s="93">
        <v>1</v>
      </c>
      <c r="N71" s="94">
        <v>100</v>
      </c>
      <c r="O71" s="1">
        <v>33</v>
      </c>
      <c r="P71" s="1">
        <v>0</v>
      </c>
      <c r="Q71" s="1">
        <v>0</v>
      </c>
      <c r="R71" s="1">
        <v>33</v>
      </c>
      <c r="S71" s="1">
        <v>0</v>
      </c>
      <c r="T71" s="1">
        <v>34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 ht="14.25">
      <c r="A72" s="93">
        <v>38</v>
      </c>
      <c r="B72" s="93" t="s">
        <v>106</v>
      </c>
      <c r="C72" s="93">
        <v>3</v>
      </c>
      <c r="D72" s="93">
        <v>7</v>
      </c>
      <c r="E72" s="93">
        <v>1</v>
      </c>
      <c r="F72" s="93">
        <v>0</v>
      </c>
      <c r="G72" s="93">
        <v>2</v>
      </c>
      <c r="H72" s="93" t="s">
        <v>32</v>
      </c>
      <c r="I72" s="93" t="s">
        <v>18</v>
      </c>
      <c r="J72" s="93">
        <v>3413</v>
      </c>
      <c r="K72" s="93">
        <v>3400</v>
      </c>
      <c r="L72" s="93">
        <v>1</v>
      </c>
      <c r="M72" s="93">
        <v>1</v>
      </c>
      <c r="N72" s="94">
        <v>100</v>
      </c>
      <c r="O72" s="1">
        <v>0</v>
      </c>
      <c r="P72" s="1">
        <v>0</v>
      </c>
      <c r="Q72" s="1">
        <v>0</v>
      </c>
      <c r="R72" s="1">
        <v>0</v>
      </c>
      <c r="S72" s="1">
        <v>33</v>
      </c>
      <c r="T72" s="1">
        <v>0</v>
      </c>
      <c r="U72" s="1">
        <v>0</v>
      </c>
      <c r="V72" s="1">
        <v>33</v>
      </c>
      <c r="W72" s="1">
        <v>0</v>
      </c>
      <c r="X72" s="1">
        <v>0</v>
      </c>
      <c r="Y72" s="1">
        <v>34</v>
      </c>
      <c r="Z72" s="1">
        <v>0</v>
      </c>
    </row>
    <row r="73" spans="1:26" ht="14.25">
      <c r="A73" s="93">
        <v>38</v>
      </c>
      <c r="B73" s="93" t="s">
        <v>106</v>
      </c>
      <c r="C73" s="93">
        <v>3</v>
      </c>
      <c r="D73" s="93">
        <v>7</v>
      </c>
      <c r="E73" s="93">
        <v>1</v>
      </c>
      <c r="F73" s="93">
        <v>0</v>
      </c>
      <c r="G73" s="93">
        <v>2</v>
      </c>
      <c r="H73" s="93" t="s">
        <v>32</v>
      </c>
      <c r="I73" s="93" t="s">
        <v>18</v>
      </c>
      <c r="J73" s="93">
        <v>3414</v>
      </c>
      <c r="K73" s="93">
        <v>3414</v>
      </c>
      <c r="L73" s="93">
        <v>1</v>
      </c>
      <c r="M73" s="93">
        <v>1</v>
      </c>
      <c r="N73" s="94">
        <v>100</v>
      </c>
      <c r="O73" s="1">
        <v>0</v>
      </c>
      <c r="P73" s="1">
        <v>25</v>
      </c>
      <c r="Q73" s="1">
        <v>0</v>
      </c>
      <c r="R73" s="1">
        <v>0</v>
      </c>
      <c r="S73" s="1">
        <v>25</v>
      </c>
      <c r="T73" s="1">
        <v>0</v>
      </c>
      <c r="U73" s="1">
        <v>0</v>
      </c>
      <c r="V73" s="1">
        <v>25</v>
      </c>
      <c r="W73" s="1">
        <v>0</v>
      </c>
      <c r="X73" s="1">
        <v>0</v>
      </c>
      <c r="Y73" s="1">
        <v>25</v>
      </c>
      <c r="Z73" s="1">
        <v>0</v>
      </c>
    </row>
    <row r="74" spans="1:26" ht="14.25">
      <c r="A74" s="93">
        <v>38</v>
      </c>
      <c r="B74" s="93" t="s">
        <v>106</v>
      </c>
      <c r="C74" s="93">
        <v>3</v>
      </c>
      <c r="D74" s="93">
        <v>7</v>
      </c>
      <c r="E74" s="93">
        <v>1</v>
      </c>
      <c r="F74" s="93">
        <v>0</v>
      </c>
      <c r="G74" s="93">
        <v>2</v>
      </c>
      <c r="H74" s="93" t="s">
        <v>32</v>
      </c>
      <c r="I74" s="93" t="s">
        <v>18</v>
      </c>
      <c r="J74" s="93">
        <v>3418</v>
      </c>
      <c r="K74" s="93">
        <v>3418</v>
      </c>
      <c r="L74" s="93">
        <v>1</v>
      </c>
      <c r="M74" s="93">
        <v>1</v>
      </c>
      <c r="N74" s="94">
        <v>100</v>
      </c>
      <c r="O74" s="1">
        <v>0</v>
      </c>
      <c r="P74" s="1">
        <v>6</v>
      </c>
      <c r="Q74" s="1">
        <v>6</v>
      </c>
      <c r="R74" s="1">
        <v>6</v>
      </c>
      <c r="S74" s="1">
        <v>6</v>
      </c>
      <c r="T74" s="1">
        <v>6</v>
      </c>
      <c r="U74" s="1">
        <v>10</v>
      </c>
      <c r="V74" s="1">
        <v>10</v>
      </c>
      <c r="W74" s="1">
        <v>10</v>
      </c>
      <c r="X74" s="1">
        <v>10</v>
      </c>
      <c r="Y74" s="1">
        <v>10</v>
      </c>
      <c r="Z74" s="1">
        <v>20</v>
      </c>
    </row>
    <row r="75" spans="1:26" ht="14.25">
      <c r="A75" s="93">
        <v>38</v>
      </c>
      <c r="B75" s="93" t="s">
        <v>106</v>
      </c>
      <c r="C75" s="93">
        <v>3</v>
      </c>
      <c r="D75" s="93">
        <v>7</v>
      </c>
      <c r="E75" s="93">
        <v>1</v>
      </c>
      <c r="F75" s="93">
        <v>0</v>
      </c>
      <c r="G75" s="93">
        <v>2</v>
      </c>
      <c r="H75" s="93" t="s">
        <v>32</v>
      </c>
      <c r="I75" s="93" t="s">
        <v>18</v>
      </c>
      <c r="J75" s="93">
        <v>3501</v>
      </c>
      <c r="K75" s="93">
        <v>3500</v>
      </c>
      <c r="L75" s="93">
        <v>1</v>
      </c>
      <c r="M75" s="93">
        <v>1</v>
      </c>
      <c r="N75" s="94">
        <v>100</v>
      </c>
      <c r="O75" s="1">
        <v>9</v>
      </c>
      <c r="P75" s="1">
        <v>8</v>
      </c>
      <c r="Q75" s="1">
        <v>8</v>
      </c>
      <c r="R75" s="1">
        <v>9</v>
      </c>
      <c r="S75" s="1">
        <v>8</v>
      </c>
      <c r="T75" s="1">
        <v>8</v>
      </c>
      <c r="U75" s="1">
        <v>9</v>
      </c>
      <c r="V75" s="1">
        <v>8</v>
      </c>
      <c r="W75" s="1">
        <v>8</v>
      </c>
      <c r="X75" s="1">
        <v>9</v>
      </c>
      <c r="Y75" s="1">
        <v>8</v>
      </c>
      <c r="Z75" s="1">
        <v>8</v>
      </c>
    </row>
    <row r="76" spans="1:26" ht="14.25">
      <c r="A76" s="93">
        <v>38</v>
      </c>
      <c r="B76" s="93" t="s">
        <v>106</v>
      </c>
      <c r="C76" s="93">
        <v>3</v>
      </c>
      <c r="D76" s="93">
        <v>7</v>
      </c>
      <c r="E76" s="93">
        <v>1</v>
      </c>
      <c r="F76" s="93">
        <v>0</v>
      </c>
      <c r="G76" s="93">
        <v>2</v>
      </c>
      <c r="H76" s="93" t="s">
        <v>32</v>
      </c>
      <c r="I76" s="93" t="s">
        <v>18</v>
      </c>
      <c r="J76" s="93">
        <v>3502</v>
      </c>
      <c r="K76" s="93">
        <v>3500</v>
      </c>
      <c r="L76" s="93">
        <v>1</v>
      </c>
      <c r="M76" s="93">
        <v>1</v>
      </c>
      <c r="N76" s="94">
        <v>100</v>
      </c>
      <c r="O76" s="1">
        <v>9</v>
      </c>
      <c r="P76" s="1">
        <v>8</v>
      </c>
      <c r="Q76" s="1">
        <v>8</v>
      </c>
      <c r="R76" s="1">
        <v>9</v>
      </c>
      <c r="S76" s="1">
        <v>8</v>
      </c>
      <c r="T76" s="1">
        <v>8</v>
      </c>
      <c r="U76" s="1">
        <v>9</v>
      </c>
      <c r="V76" s="1">
        <v>8</v>
      </c>
      <c r="W76" s="1">
        <v>8</v>
      </c>
      <c r="X76" s="1">
        <v>9</v>
      </c>
      <c r="Y76" s="1">
        <v>8</v>
      </c>
      <c r="Z76" s="1">
        <v>8</v>
      </c>
    </row>
    <row r="77" spans="1:26" ht="14.25">
      <c r="A77" s="93">
        <v>38</v>
      </c>
      <c r="B77" s="93" t="s">
        <v>106</v>
      </c>
      <c r="C77" s="93">
        <v>3</v>
      </c>
      <c r="D77" s="93">
        <v>7</v>
      </c>
      <c r="E77" s="93">
        <v>1</v>
      </c>
      <c r="F77" s="93">
        <v>0</v>
      </c>
      <c r="G77" s="93">
        <v>2</v>
      </c>
      <c r="H77" s="93" t="s">
        <v>32</v>
      </c>
      <c r="I77" s="93" t="s">
        <v>18</v>
      </c>
      <c r="J77" s="93">
        <v>3503</v>
      </c>
      <c r="K77" s="93">
        <v>3500</v>
      </c>
      <c r="L77" s="93">
        <v>1</v>
      </c>
      <c r="M77" s="93">
        <v>1</v>
      </c>
      <c r="N77" s="94">
        <v>100</v>
      </c>
      <c r="O77" s="1">
        <v>6</v>
      </c>
      <c r="P77" s="1">
        <v>27</v>
      </c>
      <c r="Q77" s="1">
        <v>5</v>
      </c>
      <c r="R77" s="1">
        <v>0</v>
      </c>
      <c r="S77" s="1">
        <v>5</v>
      </c>
      <c r="T77" s="1">
        <v>5</v>
      </c>
      <c r="U77" s="1">
        <v>5</v>
      </c>
      <c r="V77" s="1">
        <v>27</v>
      </c>
      <c r="W77" s="1">
        <v>5</v>
      </c>
      <c r="X77" s="1">
        <v>5</v>
      </c>
      <c r="Y77" s="1">
        <v>5</v>
      </c>
      <c r="Z77" s="1">
        <v>5</v>
      </c>
    </row>
    <row r="78" spans="1:26" ht="14.25">
      <c r="A78" s="93">
        <v>38</v>
      </c>
      <c r="B78" s="93" t="s">
        <v>106</v>
      </c>
      <c r="C78" s="93">
        <v>3</v>
      </c>
      <c r="D78" s="93">
        <v>7</v>
      </c>
      <c r="E78" s="93">
        <v>1</v>
      </c>
      <c r="F78" s="93">
        <v>0</v>
      </c>
      <c r="G78" s="93">
        <v>2</v>
      </c>
      <c r="H78" s="93" t="s">
        <v>32</v>
      </c>
      <c r="I78" s="93" t="s">
        <v>18</v>
      </c>
      <c r="J78" s="93">
        <v>3504</v>
      </c>
      <c r="K78" s="93">
        <v>3500</v>
      </c>
      <c r="L78" s="93">
        <v>1</v>
      </c>
      <c r="M78" s="93">
        <v>1</v>
      </c>
      <c r="N78" s="94">
        <v>100</v>
      </c>
      <c r="O78" s="1">
        <v>0</v>
      </c>
      <c r="P78" s="1">
        <v>20</v>
      </c>
      <c r="Q78" s="1">
        <v>0</v>
      </c>
      <c r="R78" s="1">
        <v>20</v>
      </c>
      <c r="S78" s="1">
        <v>0</v>
      </c>
      <c r="T78" s="1">
        <v>20</v>
      </c>
      <c r="U78" s="1">
        <v>0</v>
      </c>
      <c r="V78" s="1">
        <v>20</v>
      </c>
      <c r="W78" s="1">
        <v>0</v>
      </c>
      <c r="X78" s="1">
        <v>20</v>
      </c>
      <c r="Y78" s="1">
        <v>0</v>
      </c>
      <c r="Z78" s="1">
        <v>0</v>
      </c>
    </row>
    <row r="79" spans="1:26" ht="14.25">
      <c r="A79" s="93">
        <v>38</v>
      </c>
      <c r="B79" s="93" t="s">
        <v>106</v>
      </c>
      <c r="C79" s="93">
        <v>3</v>
      </c>
      <c r="D79" s="93">
        <v>7</v>
      </c>
      <c r="E79" s="93">
        <v>1</v>
      </c>
      <c r="F79" s="93">
        <v>0</v>
      </c>
      <c r="G79" s="93">
        <v>2</v>
      </c>
      <c r="H79" s="93" t="s">
        <v>32</v>
      </c>
      <c r="I79" s="93" t="s">
        <v>18</v>
      </c>
      <c r="J79" s="93">
        <v>3505</v>
      </c>
      <c r="K79" s="93">
        <v>3500</v>
      </c>
      <c r="L79" s="93">
        <v>1</v>
      </c>
      <c r="M79" s="93">
        <v>1</v>
      </c>
      <c r="N79" s="94">
        <v>100</v>
      </c>
      <c r="O79" s="1">
        <v>19</v>
      </c>
      <c r="P79" s="1">
        <v>0</v>
      </c>
      <c r="Q79" s="1">
        <v>24</v>
      </c>
      <c r="R79" s="1">
        <v>0</v>
      </c>
      <c r="S79" s="1">
        <v>19</v>
      </c>
      <c r="T79" s="1">
        <v>0</v>
      </c>
      <c r="U79" s="1">
        <v>19</v>
      </c>
      <c r="V79" s="1">
        <v>0</v>
      </c>
      <c r="W79" s="1">
        <v>19</v>
      </c>
      <c r="X79" s="1">
        <v>0</v>
      </c>
      <c r="Y79" s="1">
        <v>0</v>
      </c>
      <c r="Z79" s="1">
        <v>0</v>
      </c>
    </row>
    <row r="80" spans="1:26" ht="14.25">
      <c r="A80" s="93">
        <v>38</v>
      </c>
      <c r="B80" s="93" t="s">
        <v>106</v>
      </c>
      <c r="C80" s="93">
        <v>3</v>
      </c>
      <c r="D80" s="93">
        <v>7</v>
      </c>
      <c r="E80" s="93">
        <v>1</v>
      </c>
      <c r="F80" s="93">
        <v>0</v>
      </c>
      <c r="G80" s="93">
        <v>2</v>
      </c>
      <c r="H80" s="93" t="s">
        <v>32</v>
      </c>
      <c r="I80" s="93" t="s">
        <v>18</v>
      </c>
      <c r="J80" s="93">
        <v>3506</v>
      </c>
      <c r="K80" s="93">
        <v>3500</v>
      </c>
      <c r="L80" s="93">
        <v>1</v>
      </c>
      <c r="M80" s="93">
        <v>1</v>
      </c>
      <c r="N80" s="94">
        <v>100</v>
      </c>
      <c r="O80" s="1">
        <v>0</v>
      </c>
      <c r="P80" s="1">
        <v>12</v>
      </c>
      <c r="Q80" s="1">
        <v>0</v>
      </c>
      <c r="R80" s="1">
        <v>12</v>
      </c>
      <c r="S80" s="1">
        <v>13</v>
      </c>
      <c r="T80" s="1">
        <v>0</v>
      </c>
      <c r="U80" s="1">
        <v>12</v>
      </c>
      <c r="V80" s="1">
        <v>0</v>
      </c>
      <c r="W80" s="1">
        <v>13</v>
      </c>
      <c r="X80" s="1">
        <v>13</v>
      </c>
      <c r="Y80" s="1">
        <v>13</v>
      </c>
      <c r="Z80" s="1">
        <v>12</v>
      </c>
    </row>
    <row r="81" spans="1:26" ht="14.25">
      <c r="A81" s="93">
        <v>38</v>
      </c>
      <c r="B81" s="93" t="s">
        <v>106</v>
      </c>
      <c r="C81" s="93">
        <v>3</v>
      </c>
      <c r="D81" s="93">
        <v>7</v>
      </c>
      <c r="E81" s="93">
        <v>1</v>
      </c>
      <c r="F81" s="93">
        <v>0</v>
      </c>
      <c r="G81" s="93">
        <v>2</v>
      </c>
      <c r="H81" s="93" t="s">
        <v>32</v>
      </c>
      <c r="I81" s="93" t="s">
        <v>18</v>
      </c>
      <c r="J81" s="93">
        <v>3602</v>
      </c>
      <c r="K81" s="93">
        <v>3600</v>
      </c>
      <c r="L81" s="93">
        <v>1</v>
      </c>
      <c r="M81" s="93">
        <v>1</v>
      </c>
      <c r="N81" s="94">
        <v>100</v>
      </c>
      <c r="O81" s="1">
        <v>0</v>
      </c>
      <c r="P81" s="1">
        <v>0</v>
      </c>
      <c r="Q81" s="1">
        <v>100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 ht="14.25">
      <c r="A82" s="93">
        <v>38</v>
      </c>
      <c r="B82" s="93" t="s">
        <v>106</v>
      </c>
      <c r="C82" s="93">
        <v>3</v>
      </c>
      <c r="D82" s="93">
        <v>7</v>
      </c>
      <c r="E82" s="93">
        <v>1</v>
      </c>
      <c r="F82" s="93">
        <v>0</v>
      </c>
      <c r="G82" s="93">
        <v>2</v>
      </c>
      <c r="H82" s="93" t="s">
        <v>32</v>
      </c>
      <c r="I82" s="93" t="s">
        <v>18</v>
      </c>
      <c r="J82" s="93">
        <v>3603</v>
      </c>
      <c r="K82" s="93">
        <v>3600</v>
      </c>
      <c r="L82" s="93">
        <v>1</v>
      </c>
      <c r="M82" s="93">
        <v>1</v>
      </c>
      <c r="N82" s="94">
        <v>100</v>
      </c>
      <c r="O82" s="1">
        <v>0</v>
      </c>
      <c r="P82" s="1">
        <v>17</v>
      </c>
      <c r="Q82" s="1">
        <v>17</v>
      </c>
      <c r="R82" s="1">
        <v>17</v>
      </c>
      <c r="S82" s="1">
        <v>17</v>
      </c>
      <c r="T82" s="1">
        <v>16</v>
      </c>
      <c r="U82" s="1">
        <v>0</v>
      </c>
      <c r="V82" s="1">
        <v>0</v>
      </c>
      <c r="W82" s="1">
        <v>16</v>
      </c>
      <c r="X82" s="1">
        <v>0</v>
      </c>
      <c r="Y82" s="1">
        <v>0</v>
      </c>
      <c r="Z82" s="1">
        <v>0</v>
      </c>
    </row>
    <row r="83" spans="1:26" ht="14.25">
      <c r="A83" s="93">
        <v>38</v>
      </c>
      <c r="B83" s="93" t="s">
        <v>106</v>
      </c>
      <c r="C83" s="93">
        <v>3</v>
      </c>
      <c r="D83" s="93">
        <v>7</v>
      </c>
      <c r="E83" s="93">
        <v>1</v>
      </c>
      <c r="F83" s="93">
        <v>0</v>
      </c>
      <c r="G83" s="93">
        <v>2</v>
      </c>
      <c r="H83" s="93" t="s">
        <v>32</v>
      </c>
      <c r="I83" s="93" t="s">
        <v>18</v>
      </c>
      <c r="J83" s="93">
        <v>3811</v>
      </c>
      <c r="K83" s="93">
        <v>3811</v>
      </c>
      <c r="L83" s="93">
        <v>1</v>
      </c>
      <c r="M83" s="93">
        <v>1</v>
      </c>
      <c r="N83" s="94">
        <v>100</v>
      </c>
      <c r="O83" s="1">
        <v>0</v>
      </c>
      <c r="P83" s="1">
        <v>8</v>
      </c>
      <c r="Q83" s="1">
        <v>8</v>
      </c>
      <c r="R83" s="1">
        <v>8</v>
      </c>
      <c r="S83" s="1">
        <v>8</v>
      </c>
      <c r="T83" s="1">
        <v>10</v>
      </c>
      <c r="U83" s="1">
        <v>8</v>
      </c>
      <c r="V83" s="1">
        <v>10</v>
      </c>
      <c r="W83" s="1">
        <v>8</v>
      </c>
      <c r="X83" s="1">
        <v>10</v>
      </c>
      <c r="Y83" s="1">
        <v>11</v>
      </c>
      <c r="Z83" s="1">
        <v>11</v>
      </c>
    </row>
    <row r="84" spans="1:26" ht="14.25">
      <c r="A84" s="93">
        <v>38</v>
      </c>
      <c r="B84" s="93" t="s">
        <v>106</v>
      </c>
      <c r="C84" s="93">
        <v>3</v>
      </c>
      <c r="D84" s="93">
        <v>7</v>
      </c>
      <c r="E84" s="93">
        <v>1</v>
      </c>
      <c r="F84" s="93">
        <v>0</v>
      </c>
      <c r="G84" s="93">
        <v>2</v>
      </c>
      <c r="H84" s="93" t="s">
        <v>32</v>
      </c>
      <c r="I84" s="93" t="s">
        <v>18</v>
      </c>
      <c r="J84" s="93">
        <v>3813</v>
      </c>
      <c r="K84" s="93">
        <v>3813</v>
      </c>
      <c r="L84" s="93">
        <v>1</v>
      </c>
      <c r="M84" s="93">
        <v>1</v>
      </c>
      <c r="N84" s="94">
        <v>100</v>
      </c>
      <c r="O84" s="1">
        <v>0</v>
      </c>
      <c r="P84" s="1">
        <v>20</v>
      </c>
      <c r="Q84" s="1">
        <v>0</v>
      </c>
      <c r="R84" s="1">
        <v>0</v>
      </c>
      <c r="S84" s="1">
        <v>20</v>
      </c>
      <c r="T84" s="1">
        <v>0</v>
      </c>
      <c r="U84" s="1">
        <v>20</v>
      </c>
      <c r="V84" s="1">
        <v>0</v>
      </c>
      <c r="W84" s="1">
        <v>20</v>
      </c>
      <c r="X84" s="1">
        <v>0</v>
      </c>
      <c r="Y84" s="1">
        <v>20</v>
      </c>
      <c r="Z84" s="1">
        <v>0</v>
      </c>
    </row>
    <row r="85" spans="1:26" ht="14.25">
      <c r="A85" s="93">
        <v>38</v>
      </c>
      <c r="B85" s="93" t="s">
        <v>106</v>
      </c>
      <c r="C85" s="93">
        <v>3</v>
      </c>
      <c r="D85" s="93">
        <v>7</v>
      </c>
      <c r="E85" s="93">
        <v>1</v>
      </c>
      <c r="F85" s="93">
        <v>0</v>
      </c>
      <c r="G85" s="93">
        <v>2</v>
      </c>
      <c r="H85" s="93" t="s">
        <v>32</v>
      </c>
      <c r="I85" s="93" t="s">
        <v>18</v>
      </c>
      <c r="J85" s="93">
        <v>3817</v>
      </c>
      <c r="K85" s="93">
        <v>3817</v>
      </c>
      <c r="L85" s="93">
        <v>1</v>
      </c>
      <c r="M85" s="93">
        <v>1</v>
      </c>
      <c r="N85" s="94">
        <v>100</v>
      </c>
      <c r="O85" s="1">
        <v>8</v>
      </c>
      <c r="P85" s="1">
        <v>8</v>
      </c>
      <c r="Q85" s="1">
        <v>8</v>
      </c>
      <c r="R85" s="1">
        <v>8</v>
      </c>
      <c r="S85" s="1">
        <v>8</v>
      </c>
      <c r="T85" s="1">
        <v>8</v>
      </c>
      <c r="U85" s="1">
        <v>8</v>
      </c>
      <c r="V85" s="1">
        <v>8</v>
      </c>
      <c r="W85" s="1">
        <v>8</v>
      </c>
      <c r="X85" s="1">
        <v>10</v>
      </c>
      <c r="Y85" s="1">
        <v>10</v>
      </c>
      <c r="Z85" s="1">
        <v>8</v>
      </c>
    </row>
    <row r="86" spans="1:26" ht="14.25">
      <c r="A86" s="93">
        <v>38</v>
      </c>
      <c r="B86" s="93" t="s">
        <v>106</v>
      </c>
      <c r="C86" s="93">
        <v>3</v>
      </c>
      <c r="D86" s="93">
        <v>7</v>
      </c>
      <c r="E86" s="93">
        <v>1</v>
      </c>
      <c r="F86" s="93">
        <v>0</v>
      </c>
      <c r="G86" s="93">
        <v>2</v>
      </c>
      <c r="H86" s="93" t="s">
        <v>32</v>
      </c>
      <c r="I86" s="93" t="s">
        <v>18</v>
      </c>
      <c r="J86" s="93">
        <v>3819</v>
      </c>
      <c r="K86" s="93">
        <v>3819</v>
      </c>
      <c r="L86" s="93">
        <v>1</v>
      </c>
      <c r="M86" s="93">
        <v>1</v>
      </c>
      <c r="N86" s="94">
        <v>100</v>
      </c>
      <c r="O86" s="1">
        <v>0</v>
      </c>
      <c r="P86" s="1">
        <v>25</v>
      </c>
      <c r="Q86" s="1">
        <v>0</v>
      </c>
      <c r="R86" s="1">
        <v>0</v>
      </c>
      <c r="S86" s="1">
        <v>16</v>
      </c>
      <c r="T86" s="1">
        <v>0</v>
      </c>
      <c r="U86" s="1">
        <v>25</v>
      </c>
      <c r="V86" s="1">
        <v>0</v>
      </c>
      <c r="W86" s="1">
        <v>17</v>
      </c>
      <c r="X86" s="1">
        <v>0</v>
      </c>
      <c r="Y86" s="1">
        <v>17</v>
      </c>
      <c r="Z86" s="1">
        <v>0</v>
      </c>
    </row>
    <row r="87" spans="1:26" ht="14.25">
      <c r="A87" s="93">
        <v>38</v>
      </c>
      <c r="B87" s="93" t="s">
        <v>106</v>
      </c>
      <c r="C87" s="93">
        <v>3</v>
      </c>
      <c r="D87" s="93">
        <v>7</v>
      </c>
      <c r="E87" s="93">
        <v>1</v>
      </c>
      <c r="F87" s="93">
        <v>0</v>
      </c>
      <c r="G87" s="93">
        <v>2</v>
      </c>
      <c r="H87" s="93" t="s">
        <v>32</v>
      </c>
      <c r="I87" s="93" t="s">
        <v>18</v>
      </c>
      <c r="J87" s="93">
        <v>3821</v>
      </c>
      <c r="K87" s="93">
        <v>3821</v>
      </c>
      <c r="L87" s="93">
        <v>1</v>
      </c>
      <c r="M87" s="93">
        <v>1</v>
      </c>
      <c r="N87" s="94">
        <v>100</v>
      </c>
      <c r="O87" s="1">
        <v>0</v>
      </c>
      <c r="P87" s="1">
        <v>20</v>
      </c>
      <c r="Q87" s="1">
        <v>0</v>
      </c>
      <c r="R87" s="1">
        <v>0</v>
      </c>
      <c r="S87" s="1">
        <v>20</v>
      </c>
      <c r="T87" s="1">
        <v>0</v>
      </c>
      <c r="U87" s="1">
        <v>20</v>
      </c>
      <c r="V87" s="1">
        <v>0</v>
      </c>
      <c r="W87" s="1">
        <v>20</v>
      </c>
      <c r="X87" s="1">
        <v>0</v>
      </c>
      <c r="Y87" s="1">
        <v>20</v>
      </c>
      <c r="Z87" s="1">
        <v>0</v>
      </c>
    </row>
    <row r="88" spans="1:26" ht="14.25">
      <c r="A88" s="93">
        <v>38</v>
      </c>
      <c r="B88" s="93" t="s">
        <v>106</v>
      </c>
      <c r="C88" s="93">
        <v>3</v>
      </c>
      <c r="D88" s="93">
        <v>7</v>
      </c>
      <c r="E88" s="93">
        <v>1</v>
      </c>
      <c r="F88" s="93">
        <v>0</v>
      </c>
      <c r="G88" s="93">
        <v>2</v>
      </c>
      <c r="H88" s="93" t="s">
        <v>32</v>
      </c>
      <c r="I88" s="93" t="s">
        <v>18</v>
      </c>
      <c r="J88" s="93">
        <v>3903</v>
      </c>
      <c r="K88" s="93">
        <v>3900</v>
      </c>
      <c r="L88" s="93">
        <v>1</v>
      </c>
      <c r="M88" s="93">
        <v>1</v>
      </c>
      <c r="N88" s="94">
        <v>100</v>
      </c>
      <c r="O88" s="1">
        <v>0</v>
      </c>
      <c r="P88" s="1">
        <v>0</v>
      </c>
      <c r="Q88" s="1">
        <v>29</v>
      </c>
      <c r="R88" s="1">
        <v>0</v>
      </c>
      <c r="S88" s="1">
        <v>0</v>
      </c>
      <c r="T88" s="1">
        <v>31</v>
      </c>
      <c r="U88" s="1">
        <v>0</v>
      </c>
      <c r="V88" s="1">
        <v>40</v>
      </c>
      <c r="W88" s="1">
        <v>0</v>
      </c>
      <c r="X88" s="1">
        <v>0</v>
      </c>
      <c r="Y88" s="1">
        <v>0</v>
      </c>
      <c r="Z88" s="1">
        <v>0</v>
      </c>
    </row>
    <row r="89" spans="1:26" ht="14.25">
      <c r="A89" s="93">
        <v>38</v>
      </c>
      <c r="B89" s="93" t="s">
        <v>106</v>
      </c>
      <c r="C89" s="93">
        <v>3</v>
      </c>
      <c r="D89" s="93">
        <v>7</v>
      </c>
      <c r="E89" s="93">
        <v>1</v>
      </c>
      <c r="F89" s="93">
        <v>0</v>
      </c>
      <c r="G89" s="93">
        <v>3</v>
      </c>
      <c r="H89" s="93" t="s">
        <v>33</v>
      </c>
      <c r="I89" s="93" t="s">
        <v>18</v>
      </c>
      <c r="J89" s="93">
        <v>1103</v>
      </c>
      <c r="K89" s="93">
        <v>1103</v>
      </c>
      <c r="L89" s="93">
        <v>1</v>
      </c>
      <c r="M89" s="93">
        <v>1</v>
      </c>
      <c r="N89" s="94">
        <v>100</v>
      </c>
      <c r="O89" s="1">
        <v>8</v>
      </c>
      <c r="P89" s="1">
        <v>8</v>
      </c>
      <c r="Q89" s="1">
        <v>9</v>
      </c>
      <c r="R89" s="1">
        <v>8</v>
      </c>
      <c r="S89" s="1">
        <v>8</v>
      </c>
      <c r="T89" s="1">
        <v>9</v>
      </c>
      <c r="U89" s="1">
        <v>8</v>
      </c>
      <c r="V89" s="1">
        <v>8</v>
      </c>
      <c r="W89" s="1">
        <v>9</v>
      </c>
      <c r="X89" s="1">
        <v>8</v>
      </c>
      <c r="Y89" s="1">
        <v>8</v>
      </c>
      <c r="Z89" s="1">
        <v>9</v>
      </c>
    </row>
    <row r="90" spans="1:26" ht="14.25">
      <c r="A90" s="93">
        <v>38</v>
      </c>
      <c r="B90" s="93" t="s">
        <v>106</v>
      </c>
      <c r="C90" s="93">
        <v>3</v>
      </c>
      <c r="D90" s="93">
        <v>7</v>
      </c>
      <c r="E90" s="93">
        <v>1</v>
      </c>
      <c r="F90" s="93">
        <v>0</v>
      </c>
      <c r="G90" s="93">
        <v>3</v>
      </c>
      <c r="H90" s="93" t="s">
        <v>33</v>
      </c>
      <c r="I90" s="93" t="s">
        <v>18</v>
      </c>
      <c r="J90" s="93">
        <v>1201</v>
      </c>
      <c r="K90" s="93">
        <v>1201</v>
      </c>
      <c r="L90" s="93">
        <v>1</v>
      </c>
      <c r="M90" s="93">
        <v>1</v>
      </c>
      <c r="N90" s="94">
        <v>100</v>
      </c>
      <c r="O90" s="1">
        <v>8</v>
      </c>
      <c r="P90" s="1">
        <v>8</v>
      </c>
      <c r="Q90" s="1">
        <v>9</v>
      </c>
      <c r="R90" s="1">
        <v>8</v>
      </c>
      <c r="S90" s="1">
        <v>8</v>
      </c>
      <c r="T90" s="1">
        <v>9</v>
      </c>
      <c r="U90" s="1">
        <v>8</v>
      </c>
      <c r="V90" s="1">
        <v>8</v>
      </c>
      <c r="W90" s="1">
        <v>9</v>
      </c>
      <c r="X90" s="1">
        <v>8</v>
      </c>
      <c r="Y90" s="1">
        <v>8</v>
      </c>
      <c r="Z90" s="1">
        <v>9</v>
      </c>
    </row>
    <row r="91" spans="1:26" ht="14.25">
      <c r="A91" s="93">
        <v>38</v>
      </c>
      <c r="B91" s="93" t="s">
        <v>106</v>
      </c>
      <c r="C91" s="93">
        <v>3</v>
      </c>
      <c r="D91" s="93">
        <v>7</v>
      </c>
      <c r="E91" s="93">
        <v>1</v>
      </c>
      <c r="F91" s="93">
        <v>0</v>
      </c>
      <c r="G91" s="93">
        <v>3</v>
      </c>
      <c r="H91" s="93" t="s">
        <v>33</v>
      </c>
      <c r="I91" s="93" t="s">
        <v>18</v>
      </c>
      <c r="J91" s="93">
        <v>1301</v>
      </c>
      <c r="K91" s="93">
        <v>1301</v>
      </c>
      <c r="L91" s="93">
        <v>1</v>
      </c>
      <c r="M91" s="93">
        <v>1</v>
      </c>
      <c r="N91" s="94">
        <v>100</v>
      </c>
      <c r="O91" s="1">
        <v>8</v>
      </c>
      <c r="P91" s="1">
        <v>8</v>
      </c>
      <c r="Q91" s="1">
        <v>9</v>
      </c>
      <c r="R91" s="1">
        <v>8</v>
      </c>
      <c r="S91" s="1">
        <v>8</v>
      </c>
      <c r="T91" s="1">
        <v>9</v>
      </c>
      <c r="U91" s="1">
        <v>8</v>
      </c>
      <c r="V91" s="1">
        <v>8</v>
      </c>
      <c r="W91" s="1">
        <v>9</v>
      </c>
      <c r="X91" s="1">
        <v>8</v>
      </c>
      <c r="Y91" s="1">
        <v>8</v>
      </c>
      <c r="Z91" s="1">
        <v>9</v>
      </c>
    </row>
    <row r="92" spans="1:26" ht="14.25">
      <c r="A92" s="93">
        <v>38</v>
      </c>
      <c r="B92" s="93" t="s">
        <v>106</v>
      </c>
      <c r="C92" s="93">
        <v>3</v>
      </c>
      <c r="D92" s="93">
        <v>7</v>
      </c>
      <c r="E92" s="93">
        <v>1</v>
      </c>
      <c r="F92" s="93">
        <v>0</v>
      </c>
      <c r="G92" s="93">
        <v>3</v>
      </c>
      <c r="H92" s="93" t="s">
        <v>33</v>
      </c>
      <c r="I92" s="93" t="s">
        <v>18</v>
      </c>
      <c r="J92" s="93">
        <v>1302</v>
      </c>
      <c r="K92" s="93">
        <v>1302</v>
      </c>
      <c r="L92" s="93">
        <v>1</v>
      </c>
      <c r="M92" s="93">
        <v>1</v>
      </c>
      <c r="N92" s="94">
        <v>100</v>
      </c>
      <c r="O92" s="1">
        <v>8</v>
      </c>
      <c r="P92" s="1">
        <v>8</v>
      </c>
      <c r="Q92" s="1">
        <v>9</v>
      </c>
      <c r="R92" s="1">
        <v>8</v>
      </c>
      <c r="S92" s="1">
        <v>8</v>
      </c>
      <c r="T92" s="1">
        <v>9</v>
      </c>
      <c r="U92" s="1">
        <v>8</v>
      </c>
      <c r="V92" s="1">
        <v>8</v>
      </c>
      <c r="W92" s="1">
        <v>9</v>
      </c>
      <c r="X92" s="1">
        <v>8</v>
      </c>
      <c r="Y92" s="1">
        <v>8</v>
      </c>
      <c r="Z92" s="1">
        <v>9</v>
      </c>
    </row>
    <row r="93" spans="1:26" ht="14.25">
      <c r="A93" s="93">
        <v>38</v>
      </c>
      <c r="B93" s="93" t="s">
        <v>106</v>
      </c>
      <c r="C93" s="93">
        <v>3</v>
      </c>
      <c r="D93" s="93">
        <v>7</v>
      </c>
      <c r="E93" s="93">
        <v>1</v>
      </c>
      <c r="F93" s="93">
        <v>0</v>
      </c>
      <c r="G93" s="93">
        <v>3</v>
      </c>
      <c r="H93" s="93" t="s">
        <v>33</v>
      </c>
      <c r="I93" s="93" t="s">
        <v>18</v>
      </c>
      <c r="J93" s="93">
        <v>1305</v>
      </c>
      <c r="K93" s="93">
        <v>1305</v>
      </c>
      <c r="L93" s="93">
        <v>1</v>
      </c>
      <c r="M93" s="93">
        <v>1</v>
      </c>
      <c r="N93" s="94">
        <v>100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50</v>
      </c>
      <c r="V93" s="1">
        <v>0</v>
      </c>
      <c r="W93" s="1">
        <v>0</v>
      </c>
      <c r="X93" s="1">
        <v>0</v>
      </c>
      <c r="Y93" s="1">
        <v>0</v>
      </c>
      <c r="Z93" s="1">
        <v>50</v>
      </c>
    </row>
    <row r="94" spans="1:26" ht="14.25">
      <c r="A94" s="93">
        <v>38</v>
      </c>
      <c r="B94" s="93" t="s">
        <v>106</v>
      </c>
      <c r="C94" s="93">
        <v>3</v>
      </c>
      <c r="D94" s="93">
        <v>7</v>
      </c>
      <c r="E94" s="93">
        <v>1</v>
      </c>
      <c r="F94" s="93">
        <v>0</v>
      </c>
      <c r="G94" s="93">
        <v>3</v>
      </c>
      <c r="H94" s="93" t="s">
        <v>33</v>
      </c>
      <c r="I94" s="93" t="s">
        <v>18</v>
      </c>
      <c r="J94" s="93">
        <v>1306</v>
      </c>
      <c r="K94" s="93">
        <v>1306</v>
      </c>
      <c r="L94" s="93">
        <v>1</v>
      </c>
      <c r="M94" s="93">
        <v>1</v>
      </c>
      <c r="N94" s="94">
        <v>100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100</v>
      </c>
    </row>
    <row r="95" spans="1:26" ht="14.25">
      <c r="A95" s="93">
        <v>38</v>
      </c>
      <c r="B95" s="93" t="s">
        <v>106</v>
      </c>
      <c r="C95" s="93">
        <v>3</v>
      </c>
      <c r="D95" s="93">
        <v>7</v>
      </c>
      <c r="E95" s="93">
        <v>1</v>
      </c>
      <c r="F95" s="93">
        <v>0</v>
      </c>
      <c r="G95" s="93">
        <v>3</v>
      </c>
      <c r="H95" s="93" t="s">
        <v>33</v>
      </c>
      <c r="I95" s="93" t="s">
        <v>18</v>
      </c>
      <c r="J95" s="93">
        <v>1324</v>
      </c>
      <c r="K95" s="93">
        <v>1324</v>
      </c>
      <c r="L95" s="93">
        <v>1</v>
      </c>
      <c r="M95" s="93">
        <v>1</v>
      </c>
      <c r="N95" s="94">
        <v>100</v>
      </c>
      <c r="O95" s="1">
        <v>8</v>
      </c>
      <c r="P95" s="1">
        <v>8</v>
      </c>
      <c r="Q95" s="1">
        <v>9</v>
      </c>
      <c r="R95" s="1">
        <v>8</v>
      </c>
      <c r="S95" s="1">
        <v>8</v>
      </c>
      <c r="T95" s="1">
        <v>9</v>
      </c>
      <c r="U95" s="1">
        <v>8</v>
      </c>
      <c r="V95" s="1">
        <v>8</v>
      </c>
      <c r="W95" s="1">
        <v>9</v>
      </c>
      <c r="X95" s="1">
        <v>8</v>
      </c>
      <c r="Y95" s="1">
        <v>8</v>
      </c>
      <c r="Z95" s="1">
        <v>9</v>
      </c>
    </row>
    <row r="96" spans="1:26" ht="14.25">
      <c r="A96" s="93">
        <v>38</v>
      </c>
      <c r="B96" s="93" t="s">
        <v>106</v>
      </c>
      <c r="C96" s="93">
        <v>3</v>
      </c>
      <c r="D96" s="93">
        <v>7</v>
      </c>
      <c r="E96" s="93">
        <v>1</v>
      </c>
      <c r="F96" s="93">
        <v>0</v>
      </c>
      <c r="G96" s="93">
        <v>3</v>
      </c>
      <c r="H96" s="93" t="s">
        <v>33</v>
      </c>
      <c r="I96" s="93" t="s">
        <v>18</v>
      </c>
      <c r="J96" s="93">
        <v>1401</v>
      </c>
      <c r="K96" s="93">
        <v>1401</v>
      </c>
      <c r="L96" s="93">
        <v>1</v>
      </c>
      <c r="M96" s="93">
        <v>1</v>
      </c>
      <c r="N96" s="94">
        <v>100</v>
      </c>
      <c r="O96" s="1">
        <v>8</v>
      </c>
      <c r="P96" s="1">
        <v>8</v>
      </c>
      <c r="Q96" s="1">
        <v>9</v>
      </c>
      <c r="R96" s="1">
        <v>8</v>
      </c>
      <c r="S96" s="1">
        <v>8</v>
      </c>
      <c r="T96" s="1">
        <v>9</v>
      </c>
      <c r="U96" s="1">
        <v>8</v>
      </c>
      <c r="V96" s="1">
        <v>8</v>
      </c>
      <c r="W96" s="1">
        <v>9</v>
      </c>
      <c r="X96" s="1">
        <v>8</v>
      </c>
      <c r="Y96" s="1">
        <v>8</v>
      </c>
      <c r="Z96" s="1">
        <v>9</v>
      </c>
    </row>
    <row r="97" spans="1:26" ht="14.25">
      <c r="A97" s="93">
        <v>38</v>
      </c>
      <c r="B97" s="93" t="s">
        <v>106</v>
      </c>
      <c r="C97" s="93">
        <v>3</v>
      </c>
      <c r="D97" s="93">
        <v>7</v>
      </c>
      <c r="E97" s="93">
        <v>1</v>
      </c>
      <c r="F97" s="93">
        <v>0</v>
      </c>
      <c r="G97" s="93">
        <v>3</v>
      </c>
      <c r="H97" s="93" t="s">
        <v>33</v>
      </c>
      <c r="I97" s="93" t="s">
        <v>18</v>
      </c>
      <c r="J97" s="93">
        <v>1403</v>
      </c>
      <c r="K97" s="93">
        <v>1403</v>
      </c>
      <c r="L97" s="93">
        <v>1</v>
      </c>
      <c r="M97" s="93">
        <v>1</v>
      </c>
      <c r="N97" s="94">
        <v>100</v>
      </c>
      <c r="O97" s="1">
        <v>8</v>
      </c>
      <c r="P97" s="1">
        <v>8</v>
      </c>
      <c r="Q97" s="1">
        <v>9</v>
      </c>
      <c r="R97" s="1">
        <v>8</v>
      </c>
      <c r="S97" s="1">
        <v>8</v>
      </c>
      <c r="T97" s="1">
        <v>9</v>
      </c>
      <c r="U97" s="1">
        <v>8</v>
      </c>
      <c r="V97" s="1">
        <v>8</v>
      </c>
      <c r="W97" s="1">
        <v>9</v>
      </c>
      <c r="X97" s="1">
        <v>8</v>
      </c>
      <c r="Y97" s="1">
        <v>8</v>
      </c>
      <c r="Z97" s="1">
        <v>9</v>
      </c>
    </row>
    <row r="98" spans="1:26" ht="14.25">
      <c r="A98" s="93">
        <v>38</v>
      </c>
      <c r="B98" s="93" t="s">
        <v>106</v>
      </c>
      <c r="C98" s="93">
        <v>3</v>
      </c>
      <c r="D98" s="93">
        <v>7</v>
      </c>
      <c r="E98" s="93">
        <v>1</v>
      </c>
      <c r="F98" s="93">
        <v>0</v>
      </c>
      <c r="G98" s="93">
        <v>3</v>
      </c>
      <c r="H98" s="93" t="s">
        <v>33</v>
      </c>
      <c r="I98" s="93" t="s">
        <v>18</v>
      </c>
      <c r="J98" s="93">
        <v>1404</v>
      </c>
      <c r="K98" s="93">
        <v>1404</v>
      </c>
      <c r="L98" s="93">
        <v>1</v>
      </c>
      <c r="M98" s="93">
        <v>1</v>
      </c>
      <c r="N98" s="94">
        <v>100</v>
      </c>
      <c r="O98" s="1">
        <v>8</v>
      </c>
      <c r="P98" s="1">
        <v>8</v>
      </c>
      <c r="Q98" s="1">
        <v>9</v>
      </c>
      <c r="R98" s="1">
        <v>8</v>
      </c>
      <c r="S98" s="1">
        <v>8</v>
      </c>
      <c r="T98" s="1">
        <v>9</v>
      </c>
      <c r="U98" s="1">
        <v>8</v>
      </c>
      <c r="V98" s="1">
        <v>8</v>
      </c>
      <c r="W98" s="1">
        <v>9</v>
      </c>
      <c r="X98" s="1">
        <v>8</v>
      </c>
      <c r="Y98" s="1">
        <v>8</v>
      </c>
      <c r="Z98" s="1">
        <v>9</v>
      </c>
    </row>
    <row r="99" spans="1:26" ht="14.25">
      <c r="A99" s="93">
        <v>38</v>
      </c>
      <c r="B99" s="93" t="s">
        <v>106</v>
      </c>
      <c r="C99" s="93">
        <v>3</v>
      </c>
      <c r="D99" s="93">
        <v>7</v>
      </c>
      <c r="E99" s="93">
        <v>1</v>
      </c>
      <c r="F99" s="93">
        <v>0</v>
      </c>
      <c r="G99" s="93">
        <v>3</v>
      </c>
      <c r="H99" s="93" t="s">
        <v>33</v>
      </c>
      <c r="I99" s="93" t="s">
        <v>18</v>
      </c>
      <c r="J99" s="93">
        <v>1406</v>
      </c>
      <c r="K99" s="93">
        <v>1406</v>
      </c>
      <c r="L99" s="93">
        <v>1</v>
      </c>
      <c r="M99" s="93">
        <v>1</v>
      </c>
      <c r="N99" s="94">
        <v>100</v>
      </c>
      <c r="O99" s="1">
        <v>0</v>
      </c>
      <c r="P99" s="1">
        <v>0</v>
      </c>
      <c r="Q99" s="1">
        <v>0</v>
      </c>
      <c r="R99" s="1">
        <v>0</v>
      </c>
      <c r="S99" s="1">
        <v>100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 ht="14.25">
      <c r="A100" s="93">
        <v>38</v>
      </c>
      <c r="B100" s="93" t="s">
        <v>106</v>
      </c>
      <c r="C100" s="93">
        <v>3</v>
      </c>
      <c r="D100" s="93">
        <v>7</v>
      </c>
      <c r="E100" s="93">
        <v>1</v>
      </c>
      <c r="F100" s="93">
        <v>0</v>
      </c>
      <c r="G100" s="93">
        <v>3</v>
      </c>
      <c r="H100" s="93" t="s">
        <v>33</v>
      </c>
      <c r="I100" s="93" t="s">
        <v>18</v>
      </c>
      <c r="J100" s="93">
        <v>1407</v>
      </c>
      <c r="K100" s="93">
        <v>1407</v>
      </c>
      <c r="L100" s="93">
        <v>1</v>
      </c>
      <c r="M100" s="93">
        <v>1</v>
      </c>
      <c r="N100" s="94">
        <v>100</v>
      </c>
      <c r="O100" s="1">
        <v>8</v>
      </c>
      <c r="P100" s="1">
        <v>8</v>
      </c>
      <c r="Q100" s="1">
        <v>9</v>
      </c>
      <c r="R100" s="1">
        <v>8</v>
      </c>
      <c r="S100" s="1">
        <v>8</v>
      </c>
      <c r="T100" s="1">
        <v>9</v>
      </c>
      <c r="U100" s="1">
        <v>8</v>
      </c>
      <c r="V100" s="1">
        <v>8</v>
      </c>
      <c r="W100" s="1">
        <v>9</v>
      </c>
      <c r="X100" s="1">
        <v>8</v>
      </c>
      <c r="Y100" s="1">
        <v>8</v>
      </c>
      <c r="Z100" s="1">
        <v>9</v>
      </c>
    </row>
    <row r="101" spans="1:26" ht="14.25">
      <c r="A101" s="93">
        <v>38</v>
      </c>
      <c r="B101" s="93" t="s">
        <v>106</v>
      </c>
      <c r="C101" s="93">
        <v>3</v>
      </c>
      <c r="D101" s="93">
        <v>7</v>
      </c>
      <c r="E101" s="93">
        <v>1</v>
      </c>
      <c r="F101" s="93">
        <v>0</v>
      </c>
      <c r="G101" s="93">
        <v>3</v>
      </c>
      <c r="H101" s="93" t="s">
        <v>33</v>
      </c>
      <c r="I101" s="93" t="s">
        <v>18</v>
      </c>
      <c r="J101" s="93">
        <v>1408</v>
      </c>
      <c r="K101" s="93">
        <v>1408</v>
      </c>
      <c r="L101" s="93">
        <v>1</v>
      </c>
      <c r="M101" s="93">
        <v>1</v>
      </c>
      <c r="N101" s="94">
        <v>100</v>
      </c>
      <c r="O101" s="1">
        <v>8</v>
      </c>
      <c r="P101" s="1">
        <v>8</v>
      </c>
      <c r="Q101" s="1">
        <v>9</v>
      </c>
      <c r="R101" s="1">
        <v>8</v>
      </c>
      <c r="S101" s="1">
        <v>8</v>
      </c>
      <c r="T101" s="1">
        <v>9</v>
      </c>
      <c r="U101" s="1">
        <v>8</v>
      </c>
      <c r="V101" s="1">
        <v>8</v>
      </c>
      <c r="W101" s="1">
        <v>9</v>
      </c>
      <c r="X101" s="1">
        <v>8</v>
      </c>
      <c r="Y101" s="1">
        <v>8</v>
      </c>
      <c r="Z101" s="1">
        <v>9</v>
      </c>
    </row>
    <row r="102" spans="1:26" ht="14.25">
      <c r="A102" s="93">
        <v>38</v>
      </c>
      <c r="B102" s="93" t="s">
        <v>106</v>
      </c>
      <c r="C102" s="93">
        <v>3</v>
      </c>
      <c r="D102" s="93">
        <v>7</v>
      </c>
      <c r="E102" s="93">
        <v>1</v>
      </c>
      <c r="F102" s="93">
        <v>0</v>
      </c>
      <c r="G102" s="93">
        <v>3</v>
      </c>
      <c r="H102" s="93" t="s">
        <v>33</v>
      </c>
      <c r="I102" s="93" t="s">
        <v>18</v>
      </c>
      <c r="J102" s="93">
        <v>1413</v>
      </c>
      <c r="K102" s="93">
        <v>1413</v>
      </c>
      <c r="L102" s="93">
        <v>1</v>
      </c>
      <c r="M102" s="93">
        <v>1</v>
      </c>
      <c r="N102" s="94">
        <v>100</v>
      </c>
      <c r="O102" s="1">
        <v>8</v>
      </c>
      <c r="P102" s="1">
        <v>8</v>
      </c>
      <c r="Q102" s="1">
        <v>9</v>
      </c>
      <c r="R102" s="1">
        <v>8</v>
      </c>
      <c r="S102" s="1">
        <v>8</v>
      </c>
      <c r="T102" s="1">
        <v>9</v>
      </c>
      <c r="U102" s="1">
        <v>8</v>
      </c>
      <c r="V102" s="1">
        <v>8</v>
      </c>
      <c r="W102" s="1">
        <v>9</v>
      </c>
      <c r="X102" s="1">
        <v>8</v>
      </c>
      <c r="Y102" s="1">
        <v>8</v>
      </c>
      <c r="Z102" s="1">
        <v>9</v>
      </c>
    </row>
    <row r="103" spans="1:26" ht="14.25">
      <c r="A103" s="93">
        <v>38</v>
      </c>
      <c r="B103" s="93" t="s">
        <v>106</v>
      </c>
      <c r="C103" s="93">
        <v>3</v>
      </c>
      <c r="D103" s="93">
        <v>7</v>
      </c>
      <c r="E103" s="93">
        <v>1</v>
      </c>
      <c r="F103" s="93">
        <v>0</v>
      </c>
      <c r="G103" s="93">
        <v>3</v>
      </c>
      <c r="H103" s="93" t="s">
        <v>33</v>
      </c>
      <c r="I103" s="93" t="s">
        <v>18</v>
      </c>
      <c r="J103" s="93">
        <v>1414</v>
      </c>
      <c r="K103" s="93">
        <v>1414</v>
      </c>
      <c r="L103" s="93">
        <v>1</v>
      </c>
      <c r="M103" s="93">
        <v>1</v>
      </c>
      <c r="N103" s="94">
        <v>100</v>
      </c>
      <c r="O103" s="1">
        <v>8</v>
      </c>
      <c r="P103" s="1">
        <v>8</v>
      </c>
      <c r="Q103" s="1">
        <v>9</v>
      </c>
      <c r="R103" s="1">
        <v>8</v>
      </c>
      <c r="S103" s="1">
        <v>8</v>
      </c>
      <c r="T103" s="1">
        <v>9</v>
      </c>
      <c r="U103" s="1">
        <v>8</v>
      </c>
      <c r="V103" s="1">
        <v>8</v>
      </c>
      <c r="W103" s="1">
        <v>9</v>
      </c>
      <c r="X103" s="1">
        <v>8</v>
      </c>
      <c r="Y103" s="1">
        <v>8</v>
      </c>
      <c r="Z103" s="1">
        <v>9</v>
      </c>
    </row>
    <row r="104" spans="1:26" ht="14.25">
      <c r="A104" s="93">
        <v>38</v>
      </c>
      <c r="B104" s="93" t="s">
        <v>106</v>
      </c>
      <c r="C104" s="93">
        <v>3</v>
      </c>
      <c r="D104" s="93">
        <v>7</v>
      </c>
      <c r="E104" s="93">
        <v>1</v>
      </c>
      <c r="F104" s="93">
        <v>0</v>
      </c>
      <c r="G104" s="93">
        <v>3</v>
      </c>
      <c r="H104" s="93" t="s">
        <v>33</v>
      </c>
      <c r="I104" s="93" t="s">
        <v>18</v>
      </c>
      <c r="J104" s="93">
        <v>1507</v>
      </c>
      <c r="K104" s="93">
        <v>1507</v>
      </c>
      <c r="L104" s="93">
        <v>1</v>
      </c>
      <c r="M104" s="93">
        <v>1</v>
      </c>
      <c r="N104" s="94">
        <v>100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34</v>
      </c>
      <c r="W104" s="1">
        <v>0</v>
      </c>
      <c r="X104" s="1">
        <v>33</v>
      </c>
      <c r="Y104" s="1">
        <v>0</v>
      </c>
      <c r="Z104" s="1">
        <v>33</v>
      </c>
    </row>
    <row r="105" spans="1:26" ht="14.25">
      <c r="A105" s="93">
        <v>38</v>
      </c>
      <c r="B105" s="93" t="s">
        <v>106</v>
      </c>
      <c r="C105" s="93">
        <v>3</v>
      </c>
      <c r="D105" s="93">
        <v>7</v>
      </c>
      <c r="E105" s="93">
        <v>1</v>
      </c>
      <c r="F105" s="93">
        <v>0</v>
      </c>
      <c r="G105" s="93">
        <v>3</v>
      </c>
      <c r="H105" s="93" t="s">
        <v>33</v>
      </c>
      <c r="I105" s="93" t="s">
        <v>18</v>
      </c>
      <c r="J105" s="93">
        <v>1509</v>
      </c>
      <c r="K105" s="93">
        <v>1509</v>
      </c>
      <c r="L105" s="93">
        <v>1</v>
      </c>
      <c r="M105" s="93">
        <v>1</v>
      </c>
      <c r="N105" s="94">
        <v>100</v>
      </c>
      <c r="O105" s="1">
        <v>8</v>
      </c>
      <c r="P105" s="1">
        <v>8</v>
      </c>
      <c r="Q105" s="1">
        <v>9</v>
      </c>
      <c r="R105" s="1">
        <v>8</v>
      </c>
      <c r="S105" s="1">
        <v>8</v>
      </c>
      <c r="T105" s="1">
        <v>9</v>
      </c>
      <c r="U105" s="1">
        <v>8</v>
      </c>
      <c r="V105" s="1">
        <v>8</v>
      </c>
      <c r="W105" s="1">
        <v>9</v>
      </c>
      <c r="X105" s="1">
        <v>8</v>
      </c>
      <c r="Y105" s="1">
        <v>8</v>
      </c>
      <c r="Z105" s="1">
        <v>9</v>
      </c>
    </row>
    <row r="106" spans="1:26" ht="14.25">
      <c r="A106" s="93">
        <v>38</v>
      </c>
      <c r="B106" s="93" t="s">
        <v>106</v>
      </c>
      <c r="C106" s="93">
        <v>3</v>
      </c>
      <c r="D106" s="93">
        <v>7</v>
      </c>
      <c r="E106" s="93">
        <v>1</v>
      </c>
      <c r="F106" s="93">
        <v>0</v>
      </c>
      <c r="G106" s="93">
        <v>3</v>
      </c>
      <c r="H106" s="93" t="s">
        <v>33</v>
      </c>
      <c r="I106" s="93" t="s">
        <v>18</v>
      </c>
      <c r="J106" s="93">
        <v>1511</v>
      </c>
      <c r="K106" s="93">
        <v>1511</v>
      </c>
      <c r="L106" s="93">
        <v>1</v>
      </c>
      <c r="M106" s="93">
        <v>1</v>
      </c>
      <c r="N106" s="94">
        <v>100</v>
      </c>
      <c r="O106" s="1">
        <v>7</v>
      </c>
      <c r="P106" s="1">
        <v>8</v>
      </c>
      <c r="Q106" s="1">
        <v>8</v>
      </c>
      <c r="R106" s="1">
        <v>8</v>
      </c>
      <c r="S106" s="1">
        <v>7</v>
      </c>
      <c r="T106" s="1">
        <v>12</v>
      </c>
      <c r="U106" s="1">
        <v>8</v>
      </c>
      <c r="V106" s="1">
        <v>8</v>
      </c>
      <c r="W106" s="1">
        <v>8</v>
      </c>
      <c r="X106" s="1">
        <v>8</v>
      </c>
      <c r="Y106" s="1">
        <v>11</v>
      </c>
      <c r="Z106" s="1">
        <v>7</v>
      </c>
    </row>
    <row r="107" spans="1:26" ht="14.25">
      <c r="A107" s="93">
        <v>38</v>
      </c>
      <c r="B107" s="93" t="s">
        <v>106</v>
      </c>
      <c r="C107" s="93">
        <v>3</v>
      </c>
      <c r="D107" s="93">
        <v>7</v>
      </c>
      <c r="E107" s="93">
        <v>1</v>
      </c>
      <c r="F107" s="93">
        <v>0</v>
      </c>
      <c r="G107" s="93">
        <v>3</v>
      </c>
      <c r="H107" s="93" t="s">
        <v>33</v>
      </c>
      <c r="I107" s="93" t="s">
        <v>18</v>
      </c>
      <c r="J107" s="93">
        <v>1512</v>
      </c>
      <c r="K107" s="93">
        <v>1512</v>
      </c>
      <c r="L107" s="93">
        <v>1</v>
      </c>
      <c r="M107" s="93">
        <v>1</v>
      </c>
      <c r="N107" s="94">
        <v>100</v>
      </c>
      <c r="O107" s="1">
        <v>5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3</v>
      </c>
      <c r="X107" s="1">
        <v>0</v>
      </c>
      <c r="Y107" s="1">
        <v>0</v>
      </c>
      <c r="Z107" s="1">
        <v>92</v>
      </c>
    </row>
    <row r="108" spans="1:26" ht="14.25">
      <c r="A108" s="93">
        <v>38</v>
      </c>
      <c r="B108" s="93" t="s">
        <v>106</v>
      </c>
      <c r="C108" s="93">
        <v>3</v>
      </c>
      <c r="D108" s="93">
        <v>7</v>
      </c>
      <c r="E108" s="93">
        <v>1</v>
      </c>
      <c r="F108" s="93">
        <v>0</v>
      </c>
      <c r="G108" s="93">
        <v>3</v>
      </c>
      <c r="H108" s="93" t="s">
        <v>33</v>
      </c>
      <c r="I108" s="93" t="s">
        <v>18</v>
      </c>
      <c r="J108" s="93">
        <v>1702</v>
      </c>
      <c r="K108" s="93">
        <v>1702</v>
      </c>
      <c r="L108" s="93">
        <v>1</v>
      </c>
      <c r="M108" s="93">
        <v>1</v>
      </c>
      <c r="N108" s="94">
        <v>100</v>
      </c>
      <c r="O108" s="1">
        <v>8</v>
      </c>
      <c r="P108" s="1">
        <v>8</v>
      </c>
      <c r="Q108" s="1">
        <v>9</v>
      </c>
      <c r="R108" s="1">
        <v>8</v>
      </c>
      <c r="S108" s="1">
        <v>8</v>
      </c>
      <c r="T108" s="1">
        <v>9</v>
      </c>
      <c r="U108" s="1">
        <v>8</v>
      </c>
      <c r="V108" s="1">
        <v>8</v>
      </c>
      <c r="W108" s="1">
        <v>9</v>
      </c>
      <c r="X108" s="1">
        <v>8</v>
      </c>
      <c r="Y108" s="1">
        <v>8</v>
      </c>
      <c r="Z108" s="1">
        <v>9</v>
      </c>
    </row>
    <row r="109" spans="1:26" ht="14.25">
      <c r="A109" s="93">
        <v>38</v>
      </c>
      <c r="B109" s="93" t="s">
        <v>106</v>
      </c>
      <c r="C109" s="93">
        <v>3</v>
      </c>
      <c r="D109" s="93">
        <v>7</v>
      </c>
      <c r="E109" s="93">
        <v>1</v>
      </c>
      <c r="F109" s="93">
        <v>0</v>
      </c>
      <c r="G109" s="93">
        <v>3</v>
      </c>
      <c r="H109" s="93" t="s">
        <v>33</v>
      </c>
      <c r="I109" s="93" t="s">
        <v>18</v>
      </c>
      <c r="J109" s="93">
        <v>2101</v>
      </c>
      <c r="K109" s="93">
        <v>2100</v>
      </c>
      <c r="L109" s="93">
        <v>1</v>
      </c>
      <c r="M109" s="93">
        <v>1</v>
      </c>
      <c r="N109" s="94">
        <v>100</v>
      </c>
      <c r="O109" s="1">
        <v>2</v>
      </c>
      <c r="P109" s="1">
        <v>2</v>
      </c>
      <c r="Q109" s="1">
        <v>2</v>
      </c>
      <c r="R109" s="1">
        <v>5</v>
      </c>
      <c r="S109" s="1">
        <v>47</v>
      </c>
      <c r="T109" s="1">
        <v>9</v>
      </c>
      <c r="U109" s="1">
        <v>9</v>
      </c>
      <c r="V109" s="1">
        <v>0</v>
      </c>
      <c r="W109" s="1">
        <v>9</v>
      </c>
      <c r="X109" s="1">
        <v>5</v>
      </c>
      <c r="Y109" s="1">
        <v>5</v>
      </c>
      <c r="Z109" s="1">
        <v>5</v>
      </c>
    </row>
    <row r="110" spans="1:26" ht="14.25">
      <c r="A110" s="93">
        <v>38</v>
      </c>
      <c r="B110" s="93" t="s">
        <v>106</v>
      </c>
      <c r="C110" s="93">
        <v>3</v>
      </c>
      <c r="D110" s="93">
        <v>7</v>
      </c>
      <c r="E110" s="93">
        <v>1</v>
      </c>
      <c r="F110" s="93">
        <v>0</v>
      </c>
      <c r="G110" s="93">
        <v>3</v>
      </c>
      <c r="H110" s="93" t="s">
        <v>33</v>
      </c>
      <c r="I110" s="93" t="s">
        <v>18</v>
      </c>
      <c r="J110" s="93">
        <v>2102</v>
      </c>
      <c r="K110" s="93">
        <v>2100</v>
      </c>
      <c r="L110" s="93">
        <v>1</v>
      </c>
      <c r="M110" s="93">
        <v>1</v>
      </c>
      <c r="N110" s="94">
        <v>100</v>
      </c>
      <c r="O110" s="1">
        <v>0</v>
      </c>
      <c r="P110" s="1">
        <v>3</v>
      </c>
      <c r="Q110" s="1">
        <v>0</v>
      </c>
      <c r="R110" s="1">
        <v>6</v>
      </c>
      <c r="S110" s="1">
        <v>13</v>
      </c>
      <c r="T110" s="1">
        <v>58</v>
      </c>
      <c r="U110" s="1">
        <v>0</v>
      </c>
      <c r="V110" s="1">
        <v>0</v>
      </c>
      <c r="W110" s="1">
        <v>0</v>
      </c>
      <c r="X110" s="1">
        <v>10</v>
      </c>
      <c r="Y110" s="1">
        <v>10</v>
      </c>
      <c r="Z110" s="1">
        <v>0</v>
      </c>
    </row>
    <row r="111" spans="1:26" ht="14.25">
      <c r="A111" s="93">
        <v>38</v>
      </c>
      <c r="B111" s="93" t="s">
        <v>106</v>
      </c>
      <c r="C111" s="93">
        <v>3</v>
      </c>
      <c r="D111" s="93">
        <v>7</v>
      </c>
      <c r="E111" s="93">
        <v>1</v>
      </c>
      <c r="F111" s="93">
        <v>0</v>
      </c>
      <c r="G111" s="93">
        <v>3</v>
      </c>
      <c r="H111" s="93" t="s">
        <v>33</v>
      </c>
      <c r="I111" s="93" t="s">
        <v>18</v>
      </c>
      <c r="J111" s="93">
        <v>2103</v>
      </c>
      <c r="K111" s="93">
        <v>2100</v>
      </c>
      <c r="L111" s="93">
        <v>1</v>
      </c>
      <c r="M111" s="93">
        <v>1</v>
      </c>
      <c r="N111" s="94">
        <v>100</v>
      </c>
      <c r="O111" s="1">
        <v>0</v>
      </c>
      <c r="P111" s="1">
        <v>17</v>
      </c>
      <c r="Q111" s="1">
        <v>0</v>
      </c>
      <c r="R111" s="1">
        <v>33</v>
      </c>
      <c r="S111" s="1">
        <v>0</v>
      </c>
      <c r="T111" s="1">
        <v>0</v>
      </c>
      <c r="U111" s="1">
        <v>17</v>
      </c>
      <c r="V111" s="1">
        <v>0</v>
      </c>
      <c r="W111" s="1">
        <v>0</v>
      </c>
      <c r="X111" s="1">
        <v>33</v>
      </c>
      <c r="Y111" s="1">
        <v>0</v>
      </c>
      <c r="Z111" s="1">
        <v>0</v>
      </c>
    </row>
    <row r="112" spans="1:26" ht="14.25">
      <c r="A112" s="93">
        <v>38</v>
      </c>
      <c r="B112" s="93" t="s">
        <v>106</v>
      </c>
      <c r="C112" s="93">
        <v>3</v>
      </c>
      <c r="D112" s="93">
        <v>7</v>
      </c>
      <c r="E112" s="93">
        <v>1</v>
      </c>
      <c r="F112" s="93">
        <v>0</v>
      </c>
      <c r="G112" s="93">
        <v>3</v>
      </c>
      <c r="H112" s="93" t="s">
        <v>33</v>
      </c>
      <c r="I112" s="93" t="s">
        <v>18</v>
      </c>
      <c r="J112" s="93">
        <v>2105</v>
      </c>
      <c r="K112" s="93">
        <v>2100</v>
      </c>
      <c r="L112" s="93">
        <v>1</v>
      </c>
      <c r="M112" s="93">
        <v>1</v>
      </c>
      <c r="N112" s="94">
        <v>100</v>
      </c>
      <c r="O112" s="1">
        <v>0</v>
      </c>
      <c r="P112" s="1">
        <v>1</v>
      </c>
      <c r="Q112" s="1">
        <v>2</v>
      </c>
      <c r="R112" s="1">
        <v>3</v>
      </c>
      <c r="S112" s="1">
        <v>65</v>
      </c>
      <c r="T112" s="1">
        <v>17</v>
      </c>
      <c r="U112" s="1">
        <v>4</v>
      </c>
      <c r="V112" s="1">
        <v>0</v>
      </c>
      <c r="W112" s="1">
        <v>0</v>
      </c>
      <c r="X112" s="1">
        <v>4</v>
      </c>
      <c r="Y112" s="1">
        <v>0</v>
      </c>
      <c r="Z112" s="1">
        <v>4</v>
      </c>
    </row>
    <row r="113" spans="1:26" ht="14.25">
      <c r="A113" s="93">
        <v>38</v>
      </c>
      <c r="B113" s="93" t="s">
        <v>106</v>
      </c>
      <c r="C113" s="93">
        <v>3</v>
      </c>
      <c r="D113" s="93">
        <v>7</v>
      </c>
      <c r="E113" s="93">
        <v>1</v>
      </c>
      <c r="F113" s="93">
        <v>0</v>
      </c>
      <c r="G113" s="93">
        <v>3</v>
      </c>
      <c r="H113" s="93" t="s">
        <v>33</v>
      </c>
      <c r="I113" s="93" t="s">
        <v>18</v>
      </c>
      <c r="J113" s="93">
        <v>2106</v>
      </c>
      <c r="K113" s="93">
        <v>2106</v>
      </c>
      <c r="L113" s="93">
        <v>1</v>
      </c>
      <c r="M113" s="93">
        <v>1</v>
      </c>
      <c r="N113" s="94">
        <v>100</v>
      </c>
      <c r="O113" s="1">
        <v>0</v>
      </c>
      <c r="P113" s="1">
        <v>4</v>
      </c>
      <c r="Q113" s="1">
        <v>0</v>
      </c>
      <c r="R113" s="1">
        <v>4</v>
      </c>
      <c r="S113" s="1">
        <v>20</v>
      </c>
      <c r="T113" s="1">
        <v>60</v>
      </c>
      <c r="U113" s="1">
        <v>8</v>
      </c>
      <c r="V113" s="1">
        <v>0</v>
      </c>
      <c r="W113" s="1">
        <v>0</v>
      </c>
      <c r="X113" s="1">
        <v>4</v>
      </c>
      <c r="Y113" s="1">
        <v>0</v>
      </c>
      <c r="Z113" s="1">
        <v>0</v>
      </c>
    </row>
    <row r="114" spans="1:26" ht="14.25">
      <c r="A114" s="93">
        <v>38</v>
      </c>
      <c r="B114" s="93" t="s">
        <v>106</v>
      </c>
      <c r="C114" s="93">
        <v>3</v>
      </c>
      <c r="D114" s="93">
        <v>7</v>
      </c>
      <c r="E114" s="93">
        <v>1</v>
      </c>
      <c r="F114" s="93">
        <v>0</v>
      </c>
      <c r="G114" s="93">
        <v>3</v>
      </c>
      <c r="H114" s="93" t="s">
        <v>33</v>
      </c>
      <c r="I114" s="93" t="s">
        <v>18</v>
      </c>
      <c r="J114" s="93">
        <v>2107</v>
      </c>
      <c r="K114" s="93">
        <v>2100</v>
      </c>
      <c r="L114" s="93">
        <v>1</v>
      </c>
      <c r="M114" s="93">
        <v>1</v>
      </c>
      <c r="N114" s="94">
        <v>100</v>
      </c>
      <c r="O114" s="1">
        <v>17</v>
      </c>
      <c r="P114" s="1">
        <v>0</v>
      </c>
      <c r="Q114" s="1">
        <v>17</v>
      </c>
      <c r="R114" s="1">
        <v>0</v>
      </c>
      <c r="S114" s="1">
        <v>16</v>
      </c>
      <c r="T114" s="1">
        <v>0</v>
      </c>
      <c r="U114" s="1">
        <v>16</v>
      </c>
      <c r="V114" s="1">
        <v>0</v>
      </c>
      <c r="W114" s="1">
        <v>17</v>
      </c>
      <c r="X114" s="1">
        <v>0</v>
      </c>
      <c r="Y114" s="1">
        <v>17</v>
      </c>
      <c r="Z114" s="1">
        <v>0</v>
      </c>
    </row>
    <row r="115" spans="1:26" ht="14.25">
      <c r="A115" s="93">
        <v>38</v>
      </c>
      <c r="B115" s="93" t="s">
        <v>106</v>
      </c>
      <c r="C115" s="93">
        <v>3</v>
      </c>
      <c r="D115" s="93">
        <v>7</v>
      </c>
      <c r="E115" s="93">
        <v>1</v>
      </c>
      <c r="F115" s="93">
        <v>0</v>
      </c>
      <c r="G115" s="93">
        <v>3</v>
      </c>
      <c r="H115" s="93" t="s">
        <v>33</v>
      </c>
      <c r="I115" s="93" t="s">
        <v>18</v>
      </c>
      <c r="J115" s="93">
        <v>2204</v>
      </c>
      <c r="K115" s="93">
        <v>2200</v>
      </c>
      <c r="L115" s="93">
        <v>1</v>
      </c>
      <c r="M115" s="93">
        <v>1</v>
      </c>
      <c r="N115" s="94">
        <v>100</v>
      </c>
      <c r="O115" s="1">
        <v>8</v>
      </c>
      <c r="P115" s="1">
        <v>8</v>
      </c>
      <c r="Q115" s="1">
        <v>9</v>
      </c>
      <c r="R115" s="1">
        <v>8</v>
      </c>
      <c r="S115" s="1">
        <v>8</v>
      </c>
      <c r="T115" s="1">
        <v>9</v>
      </c>
      <c r="U115" s="1">
        <v>8</v>
      </c>
      <c r="V115" s="1">
        <v>8</v>
      </c>
      <c r="W115" s="1">
        <v>9</v>
      </c>
      <c r="X115" s="1">
        <v>8</v>
      </c>
      <c r="Y115" s="1">
        <v>8</v>
      </c>
      <c r="Z115" s="1">
        <v>9</v>
      </c>
    </row>
    <row r="116" spans="1:26" ht="14.25">
      <c r="A116" s="93">
        <v>38</v>
      </c>
      <c r="B116" s="93" t="s">
        <v>106</v>
      </c>
      <c r="C116" s="93">
        <v>3</v>
      </c>
      <c r="D116" s="93">
        <v>7</v>
      </c>
      <c r="E116" s="93">
        <v>1</v>
      </c>
      <c r="F116" s="93">
        <v>0</v>
      </c>
      <c r="G116" s="93">
        <v>3</v>
      </c>
      <c r="H116" s="93" t="s">
        <v>33</v>
      </c>
      <c r="I116" s="93" t="s">
        <v>18</v>
      </c>
      <c r="J116" s="93">
        <v>2301</v>
      </c>
      <c r="K116" s="93">
        <v>2300</v>
      </c>
      <c r="L116" s="93">
        <v>1</v>
      </c>
      <c r="M116" s="93">
        <v>1</v>
      </c>
      <c r="N116" s="94">
        <v>100</v>
      </c>
      <c r="O116" s="1">
        <v>0</v>
      </c>
      <c r="P116" s="1">
        <v>8</v>
      </c>
      <c r="Q116" s="1">
        <v>8</v>
      </c>
      <c r="R116" s="1">
        <v>8</v>
      </c>
      <c r="S116" s="1">
        <v>7</v>
      </c>
      <c r="T116" s="1">
        <v>7</v>
      </c>
      <c r="U116" s="1">
        <v>7</v>
      </c>
      <c r="V116" s="1">
        <v>21</v>
      </c>
      <c r="W116" s="1">
        <v>8</v>
      </c>
      <c r="X116" s="1">
        <v>8</v>
      </c>
      <c r="Y116" s="1">
        <v>10</v>
      </c>
      <c r="Z116" s="1">
        <v>8</v>
      </c>
    </row>
    <row r="117" spans="1:26" ht="14.25">
      <c r="A117" s="93">
        <v>38</v>
      </c>
      <c r="B117" s="93" t="s">
        <v>106</v>
      </c>
      <c r="C117" s="93">
        <v>3</v>
      </c>
      <c r="D117" s="93">
        <v>7</v>
      </c>
      <c r="E117" s="93">
        <v>1</v>
      </c>
      <c r="F117" s="93">
        <v>0</v>
      </c>
      <c r="G117" s="93">
        <v>3</v>
      </c>
      <c r="H117" s="93" t="s">
        <v>33</v>
      </c>
      <c r="I117" s="93" t="s">
        <v>18</v>
      </c>
      <c r="J117" s="93">
        <v>2302</v>
      </c>
      <c r="K117" s="93">
        <v>2302</v>
      </c>
      <c r="L117" s="93">
        <v>1</v>
      </c>
      <c r="M117" s="93">
        <v>1</v>
      </c>
      <c r="N117" s="94">
        <v>100</v>
      </c>
      <c r="O117" s="1">
        <v>34</v>
      </c>
      <c r="P117" s="1">
        <v>0</v>
      </c>
      <c r="Q117" s="1">
        <v>0</v>
      </c>
      <c r="R117" s="1">
        <v>0</v>
      </c>
      <c r="S117" s="1">
        <v>0</v>
      </c>
      <c r="T117" s="1">
        <v>33</v>
      </c>
      <c r="U117" s="1">
        <v>0</v>
      </c>
      <c r="V117" s="1">
        <v>0</v>
      </c>
      <c r="W117" s="1">
        <v>0</v>
      </c>
      <c r="X117" s="1">
        <v>33</v>
      </c>
      <c r="Y117" s="1">
        <v>0</v>
      </c>
      <c r="Z117" s="1">
        <v>0</v>
      </c>
    </row>
    <row r="118" spans="1:26" ht="14.25">
      <c r="A118" s="93">
        <v>38</v>
      </c>
      <c r="B118" s="93" t="s">
        <v>106</v>
      </c>
      <c r="C118" s="93">
        <v>3</v>
      </c>
      <c r="D118" s="93">
        <v>7</v>
      </c>
      <c r="E118" s="93">
        <v>1</v>
      </c>
      <c r="F118" s="93">
        <v>0</v>
      </c>
      <c r="G118" s="93">
        <v>3</v>
      </c>
      <c r="H118" s="93" t="s">
        <v>33</v>
      </c>
      <c r="I118" s="93" t="s">
        <v>18</v>
      </c>
      <c r="J118" s="93">
        <v>2303</v>
      </c>
      <c r="K118" s="93">
        <v>2300</v>
      </c>
      <c r="L118" s="93">
        <v>1</v>
      </c>
      <c r="M118" s="93">
        <v>1</v>
      </c>
      <c r="N118" s="94">
        <v>100</v>
      </c>
      <c r="O118" s="1">
        <v>25</v>
      </c>
      <c r="P118" s="1">
        <v>0</v>
      </c>
      <c r="Q118" s="1">
        <v>0</v>
      </c>
      <c r="R118" s="1">
        <v>0</v>
      </c>
      <c r="S118" s="1">
        <v>25</v>
      </c>
      <c r="T118" s="1">
        <v>0</v>
      </c>
      <c r="U118" s="1">
        <v>0</v>
      </c>
      <c r="V118" s="1">
        <v>0</v>
      </c>
      <c r="W118" s="1">
        <v>25</v>
      </c>
      <c r="X118" s="1">
        <v>0</v>
      </c>
      <c r="Y118" s="1">
        <v>0</v>
      </c>
      <c r="Z118" s="1">
        <v>25</v>
      </c>
    </row>
    <row r="119" spans="1:26" ht="14.25">
      <c r="A119" s="93">
        <v>38</v>
      </c>
      <c r="B119" s="93" t="s">
        <v>106</v>
      </c>
      <c r="C119" s="93">
        <v>3</v>
      </c>
      <c r="D119" s="93">
        <v>7</v>
      </c>
      <c r="E119" s="93">
        <v>1</v>
      </c>
      <c r="F119" s="93">
        <v>0</v>
      </c>
      <c r="G119" s="93">
        <v>3</v>
      </c>
      <c r="H119" s="93" t="s">
        <v>33</v>
      </c>
      <c r="I119" s="93" t="s">
        <v>18</v>
      </c>
      <c r="J119" s="93">
        <v>2405</v>
      </c>
      <c r="K119" s="93">
        <v>2405</v>
      </c>
      <c r="L119" s="93">
        <v>1</v>
      </c>
      <c r="M119" s="93">
        <v>1</v>
      </c>
      <c r="N119" s="94">
        <v>100</v>
      </c>
      <c r="O119" s="1">
        <v>50</v>
      </c>
      <c r="P119" s="1">
        <v>0</v>
      </c>
      <c r="Q119" s="1">
        <v>0</v>
      </c>
      <c r="R119" s="1">
        <v>50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 ht="14.25">
      <c r="A120" s="93">
        <v>38</v>
      </c>
      <c r="B120" s="93" t="s">
        <v>106</v>
      </c>
      <c r="C120" s="93">
        <v>3</v>
      </c>
      <c r="D120" s="93">
        <v>7</v>
      </c>
      <c r="E120" s="93">
        <v>1</v>
      </c>
      <c r="F120" s="93">
        <v>0</v>
      </c>
      <c r="G120" s="93">
        <v>3</v>
      </c>
      <c r="H120" s="93" t="s">
        <v>33</v>
      </c>
      <c r="I120" s="93" t="s">
        <v>18</v>
      </c>
      <c r="J120" s="93">
        <v>2406</v>
      </c>
      <c r="K120" s="93">
        <v>2406</v>
      </c>
      <c r="L120" s="93">
        <v>1</v>
      </c>
      <c r="M120" s="93">
        <v>1</v>
      </c>
      <c r="N120" s="94">
        <v>100</v>
      </c>
      <c r="O120" s="1">
        <v>0</v>
      </c>
      <c r="P120" s="1">
        <v>25</v>
      </c>
      <c r="Q120" s="1">
        <v>0</v>
      </c>
      <c r="R120" s="1">
        <v>0</v>
      </c>
      <c r="S120" s="1">
        <v>25</v>
      </c>
      <c r="T120" s="1">
        <v>0</v>
      </c>
      <c r="U120" s="1">
        <v>25</v>
      </c>
      <c r="V120" s="1">
        <v>0</v>
      </c>
      <c r="W120" s="1">
        <v>25</v>
      </c>
      <c r="X120" s="1">
        <v>0</v>
      </c>
      <c r="Y120" s="1">
        <v>0</v>
      </c>
      <c r="Z120" s="1">
        <v>0</v>
      </c>
    </row>
    <row r="121" spans="1:26" ht="14.25">
      <c r="A121" s="93">
        <v>38</v>
      </c>
      <c r="B121" s="93" t="s">
        <v>106</v>
      </c>
      <c r="C121" s="93">
        <v>3</v>
      </c>
      <c r="D121" s="93">
        <v>7</v>
      </c>
      <c r="E121" s="93">
        <v>1</v>
      </c>
      <c r="F121" s="93">
        <v>0</v>
      </c>
      <c r="G121" s="93">
        <v>3</v>
      </c>
      <c r="H121" s="93" t="s">
        <v>33</v>
      </c>
      <c r="I121" s="93" t="s">
        <v>18</v>
      </c>
      <c r="J121" s="93">
        <v>2407</v>
      </c>
      <c r="K121" s="93">
        <v>2407</v>
      </c>
      <c r="L121" s="93">
        <v>1</v>
      </c>
      <c r="M121" s="93">
        <v>1</v>
      </c>
      <c r="N121" s="94">
        <v>100</v>
      </c>
      <c r="O121" s="1">
        <v>0</v>
      </c>
      <c r="P121" s="1">
        <v>0</v>
      </c>
      <c r="Q121" s="1">
        <v>0</v>
      </c>
      <c r="R121" s="1">
        <v>100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 ht="14.25">
      <c r="A122" s="93">
        <v>38</v>
      </c>
      <c r="B122" s="93" t="s">
        <v>106</v>
      </c>
      <c r="C122" s="93">
        <v>3</v>
      </c>
      <c r="D122" s="93">
        <v>7</v>
      </c>
      <c r="E122" s="93">
        <v>1</v>
      </c>
      <c r="F122" s="93">
        <v>0</v>
      </c>
      <c r="G122" s="93">
        <v>3</v>
      </c>
      <c r="H122" s="93" t="s">
        <v>33</v>
      </c>
      <c r="I122" s="93" t="s">
        <v>18</v>
      </c>
      <c r="J122" s="93">
        <v>2408</v>
      </c>
      <c r="K122" s="93">
        <v>2408</v>
      </c>
      <c r="L122" s="93">
        <v>1</v>
      </c>
      <c r="M122" s="93">
        <v>1</v>
      </c>
      <c r="N122" s="94">
        <v>100</v>
      </c>
      <c r="O122" s="1">
        <v>0</v>
      </c>
      <c r="P122" s="1">
        <v>0</v>
      </c>
      <c r="Q122" s="1">
        <v>0</v>
      </c>
      <c r="R122" s="1">
        <v>0</v>
      </c>
      <c r="S122" s="1">
        <v>50</v>
      </c>
      <c r="T122" s="1">
        <v>0</v>
      </c>
      <c r="U122" s="1">
        <v>50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 ht="14.25">
      <c r="A123" s="93">
        <v>38</v>
      </c>
      <c r="B123" s="93" t="s">
        <v>106</v>
      </c>
      <c r="C123" s="93">
        <v>3</v>
      </c>
      <c r="D123" s="93">
        <v>7</v>
      </c>
      <c r="E123" s="93">
        <v>1</v>
      </c>
      <c r="F123" s="93">
        <v>0</v>
      </c>
      <c r="G123" s="93">
        <v>3</v>
      </c>
      <c r="H123" s="93" t="s">
        <v>33</v>
      </c>
      <c r="I123" s="93" t="s">
        <v>18</v>
      </c>
      <c r="J123" s="93">
        <v>2409</v>
      </c>
      <c r="K123" s="93">
        <v>2409</v>
      </c>
      <c r="L123" s="93">
        <v>1</v>
      </c>
      <c r="M123" s="93">
        <v>1</v>
      </c>
      <c r="N123" s="94">
        <v>100</v>
      </c>
      <c r="O123" s="1">
        <v>0</v>
      </c>
      <c r="P123" s="1">
        <v>6</v>
      </c>
      <c r="Q123" s="1">
        <v>6</v>
      </c>
      <c r="R123" s="1">
        <v>0</v>
      </c>
      <c r="S123" s="1">
        <v>18</v>
      </c>
      <c r="T123" s="1">
        <v>22</v>
      </c>
      <c r="U123" s="1">
        <v>6</v>
      </c>
      <c r="V123" s="1">
        <v>12</v>
      </c>
      <c r="W123" s="1">
        <v>6</v>
      </c>
      <c r="X123" s="1">
        <v>12</v>
      </c>
      <c r="Y123" s="1">
        <v>6</v>
      </c>
      <c r="Z123" s="1">
        <v>6</v>
      </c>
    </row>
    <row r="124" spans="1:26" ht="14.25">
      <c r="A124" s="93">
        <v>38</v>
      </c>
      <c r="B124" s="93" t="s">
        <v>106</v>
      </c>
      <c r="C124" s="93">
        <v>3</v>
      </c>
      <c r="D124" s="93">
        <v>7</v>
      </c>
      <c r="E124" s="93">
        <v>1</v>
      </c>
      <c r="F124" s="93">
        <v>0</v>
      </c>
      <c r="G124" s="93">
        <v>3</v>
      </c>
      <c r="H124" s="93" t="s">
        <v>33</v>
      </c>
      <c r="I124" s="93" t="s">
        <v>18</v>
      </c>
      <c r="J124" s="93">
        <v>2410</v>
      </c>
      <c r="K124" s="93">
        <v>2410</v>
      </c>
      <c r="L124" s="93">
        <v>1</v>
      </c>
      <c r="M124" s="93">
        <v>1</v>
      </c>
      <c r="N124" s="94">
        <v>100</v>
      </c>
      <c r="O124" s="1">
        <v>0</v>
      </c>
      <c r="P124" s="1">
        <v>0</v>
      </c>
      <c r="Q124" s="1">
        <v>0</v>
      </c>
      <c r="R124" s="1">
        <v>0</v>
      </c>
      <c r="S124" s="1">
        <v>25</v>
      </c>
      <c r="T124" s="1">
        <v>25</v>
      </c>
      <c r="U124" s="1">
        <v>0</v>
      </c>
      <c r="V124" s="1">
        <v>0</v>
      </c>
      <c r="W124" s="1">
        <v>25</v>
      </c>
      <c r="X124" s="1">
        <v>0</v>
      </c>
      <c r="Y124" s="1">
        <v>25</v>
      </c>
      <c r="Z124" s="1">
        <v>0</v>
      </c>
    </row>
    <row r="125" spans="1:26" ht="14.25">
      <c r="A125" s="93">
        <v>38</v>
      </c>
      <c r="B125" s="93" t="s">
        <v>106</v>
      </c>
      <c r="C125" s="93">
        <v>3</v>
      </c>
      <c r="D125" s="93">
        <v>7</v>
      </c>
      <c r="E125" s="93">
        <v>1</v>
      </c>
      <c r="F125" s="93">
        <v>0</v>
      </c>
      <c r="G125" s="93">
        <v>3</v>
      </c>
      <c r="H125" s="93" t="s">
        <v>33</v>
      </c>
      <c r="I125" s="93" t="s">
        <v>18</v>
      </c>
      <c r="J125" s="93">
        <v>2411</v>
      </c>
      <c r="K125" s="93">
        <v>2411</v>
      </c>
      <c r="L125" s="93">
        <v>1</v>
      </c>
      <c r="M125" s="93">
        <v>1</v>
      </c>
      <c r="N125" s="94">
        <v>100</v>
      </c>
      <c r="O125" s="1">
        <v>0</v>
      </c>
      <c r="P125" s="1">
        <v>0</v>
      </c>
      <c r="Q125" s="1">
        <v>0</v>
      </c>
      <c r="R125" s="1">
        <v>0</v>
      </c>
      <c r="S125" s="1">
        <v>25</v>
      </c>
      <c r="T125" s="1">
        <v>0</v>
      </c>
      <c r="U125" s="1">
        <v>0</v>
      </c>
      <c r="V125" s="1">
        <v>25</v>
      </c>
      <c r="W125" s="1">
        <v>0</v>
      </c>
      <c r="X125" s="1">
        <v>25</v>
      </c>
      <c r="Y125" s="1">
        <v>25</v>
      </c>
      <c r="Z125" s="1">
        <v>0</v>
      </c>
    </row>
    <row r="126" spans="1:26" ht="14.25">
      <c r="A126" s="93">
        <v>38</v>
      </c>
      <c r="B126" s="93" t="s">
        <v>106</v>
      </c>
      <c r="C126" s="93">
        <v>3</v>
      </c>
      <c r="D126" s="93">
        <v>7</v>
      </c>
      <c r="E126" s="93">
        <v>1</v>
      </c>
      <c r="F126" s="93">
        <v>0</v>
      </c>
      <c r="G126" s="93">
        <v>3</v>
      </c>
      <c r="H126" s="93" t="s">
        <v>33</v>
      </c>
      <c r="I126" s="93" t="s">
        <v>18</v>
      </c>
      <c r="J126" s="93">
        <v>2402</v>
      </c>
      <c r="K126" s="93">
        <v>2400</v>
      </c>
      <c r="L126" s="93">
        <v>1</v>
      </c>
      <c r="M126" s="93">
        <v>1</v>
      </c>
      <c r="N126" s="94">
        <v>100</v>
      </c>
      <c r="O126" s="1">
        <v>0</v>
      </c>
      <c r="P126" s="1">
        <v>7</v>
      </c>
      <c r="Q126" s="1">
        <v>7</v>
      </c>
      <c r="R126" s="1">
        <v>7</v>
      </c>
      <c r="S126" s="1">
        <v>7</v>
      </c>
      <c r="T126" s="1">
        <v>7</v>
      </c>
      <c r="U126" s="1">
        <v>30</v>
      </c>
      <c r="V126" s="1">
        <v>7</v>
      </c>
      <c r="W126" s="1">
        <v>7</v>
      </c>
      <c r="X126" s="1">
        <v>7</v>
      </c>
      <c r="Y126" s="1">
        <v>7</v>
      </c>
      <c r="Z126" s="1">
        <v>7</v>
      </c>
    </row>
    <row r="127" spans="1:26" ht="14.25">
      <c r="A127" s="93">
        <v>38</v>
      </c>
      <c r="B127" s="93" t="s">
        <v>106</v>
      </c>
      <c r="C127" s="93">
        <v>3</v>
      </c>
      <c r="D127" s="93">
        <v>7</v>
      </c>
      <c r="E127" s="93">
        <v>1</v>
      </c>
      <c r="F127" s="93">
        <v>0</v>
      </c>
      <c r="G127" s="93">
        <v>3</v>
      </c>
      <c r="H127" s="93" t="s">
        <v>33</v>
      </c>
      <c r="I127" s="93" t="s">
        <v>18</v>
      </c>
      <c r="J127" s="93">
        <v>2403</v>
      </c>
      <c r="K127" s="93">
        <v>2400</v>
      </c>
      <c r="L127" s="93">
        <v>1</v>
      </c>
      <c r="M127" s="93">
        <v>1</v>
      </c>
      <c r="N127" s="94">
        <v>100</v>
      </c>
      <c r="O127" s="1">
        <v>0</v>
      </c>
      <c r="P127" s="1">
        <v>20</v>
      </c>
      <c r="Q127" s="1">
        <v>0</v>
      </c>
      <c r="R127" s="1">
        <v>0</v>
      </c>
      <c r="S127" s="1">
        <v>0</v>
      </c>
      <c r="T127" s="1">
        <v>40</v>
      </c>
      <c r="U127" s="1">
        <v>0</v>
      </c>
      <c r="V127" s="1">
        <v>0</v>
      </c>
      <c r="W127" s="1">
        <v>20</v>
      </c>
      <c r="X127" s="1">
        <v>0</v>
      </c>
      <c r="Y127" s="1">
        <v>0</v>
      </c>
      <c r="Z127" s="1">
        <v>20</v>
      </c>
    </row>
    <row r="128" spans="1:26" ht="14.25">
      <c r="A128" s="93">
        <v>38</v>
      </c>
      <c r="B128" s="93" t="s">
        <v>106</v>
      </c>
      <c r="C128" s="93">
        <v>3</v>
      </c>
      <c r="D128" s="93">
        <v>7</v>
      </c>
      <c r="E128" s="93">
        <v>1</v>
      </c>
      <c r="F128" s="93">
        <v>0</v>
      </c>
      <c r="G128" s="93">
        <v>3</v>
      </c>
      <c r="H128" s="93" t="s">
        <v>33</v>
      </c>
      <c r="I128" s="93" t="s">
        <v>18</v>
      </c>
      <c r="J128" s="93">
        <v>2404</v>
      </c>
      <c r="K128" s="93">
        <v>2400</v>
      </c>
      <c r="L128" s="93">
        <v>1</v>
      </c>
      <c r="M128" s="93">
        <v>1</v>
      </c>
      <c r="N128" s="94">
        <v>100</v>
      </c>
      <c r="O128" s="1">
        <v>0</v>
      </c>
      <c r="P128" s="1">
        <v>8</v>
      </c>
      <c r="Q128" s="1">
        <v>15</v>
      </c>
      <c r="R128" s="1">
        <v>11</v>
      </c>
      <c r="S128" s="1">
        <v>14</v>
      </c>
      <c r="T128" s="1">
        <v>16</v>
      </c>
      <c r="U128" s="1">
        <v>19</v>
      </c>
      <c r="V128" s="1">
        <v>3</v>
      </c>
      <c r="W128" s="1">
        <v>0</v>
      </c>
      <c r="X128" s="1">
        <v>11</v>
      </c>
      <c r="Y128" s="1">
        <v>3</v>
      </c>
      <c r="Z128" s="1">
        <v>0</v>
      </c>
    </row>
    <row r="129" spans="1:26" ht="14.25">
      <c r="A129" s="93">
        <v>38</v>
      </c>
      <c r="B129" s="93" t="s">
        <v>106</v>
      </c>
      <c r="C129" s="93">
        <v>3</v>
      </c>
      <c r="D129" s="93">
        <v>7</v>
      </c>
      <c r="E129" s="93">
        <v>1</v>
      </c>
      <c r="F129" s="93">
        <v>0</v>
      </c>
      <c r="G129" s="93">
        <v>3</v>
      </c>
      <c r="H129" s="93" t="s">
        <v>33</v>
      </c>
      <c r="I129" s="93" t="s">
        <v>18</v>
      </c>
      <c r="J129" s="93">
        <v>2514</v>
      </c>
      <c r="K129" s="93">
        <v>2514</v>
      </c>
      <c r="L129" s="93">
        <v>1</v>
      </c>
      <c r="M129" s="93">
        <v>1</v>
      </c>
      <c r="N129" s="94">
        <v>100</v>
      </c>
      <c r="O129" s="1">
        <v>4</v>
      </c>
      <c r="P129" s="1">
        <v>0</v>
      </c>
      <c r="Q129" s="1">
        <v>4</v>
      </c>
      <c r="R129" s="1">
        <v>0</v>
      </c>
      <c r="S129" s="1">
        <v>4</v>
      </c>
      <c r="T129" s="1">
        <v>42</v>
      </c>
      <c r="U129" s="1">
        <v>19</v>
      </c>
      <c r="V129" s="1">
        <v>0</v>
      </c>
      <c r="W129" s="1">
        <v>4</v>
      </c>
      <c r="X129" s="1">
        <v>19</v>
      </c>
      <c r="Y129" s="1">
        <v>0</v>
      </c>
      <c r="Z129" s="1">
        <v>4</v>
      </c>
    </row>
    <row r="130" spans="1:26" ht="14.25">
      <c r="A130" s="93">
        <v>38</v>
      </c>
      <c r="B130" s="93" t="s">
        <v>106</v>
      </c>
      <c r="C130" s="93">
        <v>3</v>
      </c>
      <c r="D130" s="93">
        <v>7</v>
      </c>
      <c r="E130" s="93">
        <v>1</v>
      </c>
      <c r="F130" s="93">
        <v>0</v>
      </c>
      <c r="G130" s="93">
        <v>3</v>
      </c>
      <c r="H130" s="93" t="s">
        <v>33</v>
      </c>
      <c r="I130" s="93" t="s">
        <v>18</v>
      </c>
      <c r="J130" s="93">
        <v>2516</v>
      </c>
      <c r="K130" s="93">
        <v>2516</v>
      </c>
      <c r="L130" s="93">
        <v>1</v>
      </c>
      <c r="M130" s="93">
        <v>1</v>
      </c>
      <c r="N130" s="94">
        <v>100</v>
      </c>
      <c r="O130" s="1">
        <v>4</v>
      </c>
      <c r="P130" s="1">
        <v>6</v>
      </c>
      <c r="Q130" s="1">
        <v>6</v>
      </c>
      <c r="R130" s="1">
        <v>9</v>
      </c>
      <c r="S130" s="1">
        <v>9</v>
      </c>
      <c r="T130" s="1">
        <v>15</v>
      </c>
      <c r="U130" s="1">
        <v>23</v>
      </c>
      <c r="V130" s="1">
        <v>5</v>
      </c>
      <c r="W130" s="1">
        <v>8</v>
      </c>
      <c r="X130" s="1">
        <v>5</v>
      </c>
      <c r="Y130" s="1">
        <v>9</v>
      </c>
      <c r="Z130" s="1">
        <v>1</v>
      </c>
    </row>
    <row r="131" spans="1:26" ht="14.25">
      <c r="A131" s="93">
        <v>38</v>
      </c>
      <c r="B131" s="93" t="s">
        <v>106</v>
      </c>
      <c r="C131" s="93">
        <v>3</v>
      </c>
      <c r="D131" s="93">
        <v>7</v>
      </c>
      <c r="E131" s="93">
        <v>1</v>
      </c>
      <c r="F131" s="93">
        <v>0</v>
      </c>
      <c r="G131" s="93">
        <v>3</v>
      </c>
      <c r="H131" s="93" t="s">
        <v>33</v>
      </c>
      <c r="I131" s="93" t="s">
        <v>18</v>
      </c>
      <c r="J131" s="93">
        <v>2503</v>
      </c>
      <c r="K131" s="93">
        <v>2500</v>
      </c>
      <c r="L131" s="93">
        <v>1</v>
      </c>
      <c r="M131" s="93">
        <v>1</v>
      </c>
      <c r="N131" s="94">
        <v>100</v>
      </c>
      <c r="O131" s="1">
        <v>0</v>
      </c>
      <c r="P131" s="1">
        <v>0</v>
      </c>
      <c r="Q131" s="1">
        <v>0</v>
      </c>
      <c r="R131" s="1">
        <v>0</v>
      </c>
      <c r="S131" s="1">
        <v>33</v>
      </c>
      <c r="T131" s="1">
        <v>0</v>
      </c>
      <c r="U131" s="1">
        <v>0</v>
      </c>
      <c r="V131" s="1">
        <v>0</v>
      </c>
      <c r="W131" s="1">
        <v>33</v>
      </c>
      <c r="X131" s="1">
        <v>0</v>
      </c>
      <c r="Y131" s="1">
        <v>0</v>
      </c>
      <c r="Z131" s="1">
        <v>34</v>
      </c>
    </row>
    <row r="132" spans="1:26" ht="14.25">
      <c r="A132" s="93">
        <v>38</v>
      </c>
      <c r="B132" s="93" t="s">
        <v>106</v>
      </c>
      <c r="C132" s="93">
        <v>3</v>
      </c>
      <c r="D132" s="93">
        <v>7</v>
      </c>
      <c r="E132" s="93">
        <v>1</v>
      </c>
      <c r="F132" s="93">
        <v>0</v>
      </c>
      <c r="G132" s="93">
        <v>3</v>
      </c>
      <c r="H132" s="93" t="s">
        <v>33</v>
      </c>
      <c r="I132" s="93" t="s">
        <v>18</v>
      </c>
      <c r="J132" s="93">
        <v>2504</v>
      </c>
      <c r="K132" s="93">
        <v>2504</v>
      </c>
      <c r="L132" s="93">
        <v>1</v>
      </c>
      <c r="M132" s="93">
        <v>1</v>
      </c>
      <c r="N132" s="94">
        <v>100</v>
      </c>
      <c r="O132" s="1">
        <v>20</v>
      </c>
      <c r="P132" s="1">
        <v>0</v>
      </c>
      <c r="Q132" s="1">
        <v>0</v>
      </c>
      <c r="R132" s="1">
        <v>20</v>
      </c>
      <c r="S132" s="1">
        <v>0</v>
      </c>
      <c r="T132" s="1">
        <v>0</v>
      </c>
      <c r="U132" s="1">
        <v>40</v>
      </c>
      <c r="V132" s="1">
        <v>0</v>
      </c>
      <c r="W132" s="1">
        <v>0</v>
      </c>
      <c r="X132" s="1">
        <v>20</v>
      </c>
      <c r="Y132" s="1">
        <v>0</v>
      </c>
      <c r="Z132" s="1">
        <v>0</v>
      </c>
    </row>
    <row r="133" spans="1:26" ht="14.25">
      <c r="A133" s="93">
        <v>38</v>
      </c>
      <c r="B133" s="93" t="s">
        <v>106</v>
      </c>
      <c r="C133" s="93">
        <v>3</v>
      </c>
      <c r="D133" s="93">
        <v>7</v>
      </c>
      <c r="E133" s="93">
        <v>1</v>
      </c>
      <c r="F133" s="93">
        <v>0</v>
      </c>
      <c r="G133" s="93">
        <v>3</v>
      </c>
      <c r="H133" s="93" t="s">
        <v>33</v>
      </c>
      <c r="I133" s="93" t="s">
        <v>18</v>
      </c>
      <c r="J133" s="93">
        <v>2506</v>
      </c>
      <c r="K133" s="93">
        <v>2500</v>
      </c>
      <c r="L133" s="93">
        <v>1</v>
      </c>
      <c r="M133" s="93">
        <v>1</v>
      </c>
      <c r="N133" s="94">
        <v>100</v>
      </c>
      <c r="O133" s="1">
        <v>2</v>
      </c>
      <c r="P133" s="1">
        <v>4</v>
      </c>
      <c r="Q133" s="1">
        <v>7</v>
      </c>
      <c r="R133" s="1">
        <v>9</v>
      </c>
      <c r="S133" s="1">
        <v>9</v>
      </c>
      <c r="T133" s="1">
        <v>39</v>
      </c>
      <c r="U133" s="1">
        <v>5</v>
      </c>
      <c r="V133" s="1">
        <v>5</v>
      </c>
      <c r="W133" s="1">
        <v>5</v>
      </c>
      <c r="X133" s="1">
        <v>5</v>
      </c>
      <c r="Y133" s="1">
        <v>5</v>
      </c>
      <c r="Z133" s="1">
        <v>5</v>
      </c>
    </row>
    <row r="134" spans="1:26" ht="14.25">
      <c r="A134" s="93">
        <v>38</v>
      </c>
      <c r="B134" s="93" t="s">
        <v>106</v>
      </c>
      <c r="C134" s="93">
        <v>3</v>
      </c>
      <c r="D134" s="93">
        <v>7</v>
      </c>
      <c r="E134" s="93">
        <v>1</v>
      </c>
      <c r="F134" s="93">
        <v>0</v>
      </c>
      <c r="G134" s="93">
        <v>3</v>
      </c>
      <c r="H134" s="93" t="s">
        <v>33</v>
      </c>
      <c r="I134" s="93" t="s">
        <v>18</v>
      </c>
      <c r="J134" s="93">
        <v>2603</v>
      </c>
      <c r="K134" s="93">
        <v>2603</v>
      </c>
      <c r="L134" s="93">
        <v>1</v>
      </c>
      <c r="M134" s="93">
        <v>1</v>
      </c>
      <c r="N134" s="94">
        <v>100</v>
      </c>
      <c r="O134" s="1">
        <v>5</v>
      </c>
      <c r="P134" s="1">
        <v>5</v>
      </c>
      <c r="Q134" s="1">
        <v>4</v>
      </c>
      <c r="R134" s="1">
        <v>9</v>
      </c>
      <c r="S134" s="1">
        <v>10</v>
      </c>
      <c r="T134" s="1">
        <v>10</v>
      </c>
      <c r="U134" s="1">
        <v>7</v>
      </c>
      <c r="V134" s="1">
        <v>10</v>
      </c>
      <c r="W134" s="1">
        <v>10</v>
      </c>
      <c r="X134" s="1">
        <v>10</v>
      </c>
      <c r="Y134" s="1">
        <v>10</v>
      </c>
      <c r="Z134" s="1">
        <v>10</v>
      </c>
    </row>
    <row r="135" spans="1:26" ht="14.25">
      <c r="A135" s="93">
        <v>38</v>
      </c>
      <c r="B135" s="93" t="s">
        <v>106</v>
      </c>
      <c r="C135" s="93">
        <v>3</v>
      </c>
      <c r="D135" s="93">
        <v>7</v>
      </c>
      <c r="E135" s="93">
        <v>1</v>
      </c>
      <c r="F135" s="93">
        <v>0</v>
      </c>
      <c r="G135" s="93">
        <v>3</v>
      </c>
      <c r="H135" s="93" t="s">
        <v>33</v>
      </c>
      <c r="I135" s="93" t="s">
        <v>18</v>
      </c>
      <c r="J135" s="93">
        <v>2605</v>
      </c>
      <c r="K135" s="93">
        <v>2605</v>
      </c>
      <c r="L135" s="93">
        <v>1</v>
      </c>
      <c r="M135" s="93">
        <v>1</v>
      </c>
      <c r="N135" s="94">
        <v>100</v>
      </c>
      <c r="O135" s="1">
        <v>10</v>
      </c>
      <c r="P135" s="1">
        <v>30</v>
      </c>
      <c r="Q135" s="1">
        <v>5</v>
      </c>
      <c r="R135" s="1">
        <v>10</v>
      </c>
      <c r="S135" s="1">
        <v>5</v>
      </c>
      <c r="T135" s="1">
        <v>10</v>
      </c>
      <c r="U135" s="1">
        <v>0</v>
      </c>
      <c r="V135" s="1">
        <v>0</v>
      </c>
      <c r="W135" s="1">
        <v>10</v>
      </c>
      <c r="X135" s="1">
        <v>0</v>
      </c>
      <c r="Y135" s="1">
        <v>20</v>
      </c>
      <c r="Z135" s="1">
        <v>0</v>
      </c>
    </row>
    <row r="136" spans="1:26" ht="14.25">
      <c r="A136" s="93">
        <v>38</v>
      </c>
      <c r="B136" s="93" t="s">
        <v>106</v>
      </c>
      <c r="C136" s="93">
        <v>3</v>
      </c>
      <c r="D136" s="93">
        <v>7</v>
      </c>
      <c r="E136" s="93">
        <v>1</v>
      </c>
      <c r="F136" s="93">
        <v>0</v>
      </c>
      <c r="G136" s="93">
        <v>3</v>
      </c>
      <c r="H136" s="93" t="s">
        <v>33</v>
      </c>
      <c r="I136" s="93" t="s">
        <v>18</v>
      </c>
      <c r="J136" s="93">
        <v>2704</v>
      </c>
      <c r="K136" s="93">
        <v>2704</v>
      </c>
      <c r="L136" s="93">
        <v>1</v>
      </c>
      <c r="M136" s="93">
        <v>1</v>
      </c>
      <c r="N136" s="94">
        <v>100</v>
      </c>
      <c r="O136" s="1">
        <v>0</v>
      </c>
      <c r="P136" s="1">
        <v>0</v>
      </c>
      <c r="Q136" s="1">
        <v>13</v>
      </c>
      <c r="R136" s="1">
        <v>10</v>
      </c>
      <c r="S136" s="1">
        <v>13</v>
      </c>
      <c r="T136" s="1">
        <v>16</v>
      </c>
      <c r="U136" s="1">
        <v>32</v>
      </c>
      <c r="V136" s="1">
        <v>0</v>
      </c>
      <c r="W136" s="1">
        <v>0</v>
      </c>
      <c r="X136" s="1">
        <v>0</v>
      </c>
      <c r="Y136" s="1">
        <v>16</v>
      </c>
      <c r="Z136" s="1">
        <v>0</v>
      </c>
    </row>
    <row r="137" spans="1:26" ht="14.25">
      <c r="A137" s="93">
        <v>38</v>
      </c>
      <c r="B137" s="93" t="s">
        <v>106</v>
      </c>
      <c r="C137" s="93">
        <v>3</v>
      </c>
      <c r="D137" s="93">
        <v>7</v>
      </c>
      <c r="E137" s="93">
        <v>1</v>
      </c>
      <c r="F137" s="93">
        <v>0</v>
      </c>
      <c r="G137" s="93">
        <v>3</v>
      </c>
      <c r="H137" s="93" t="s">
        <v>33</v>
      </c>
      <c r="I137" s="93" t="s">
        <v>18</v>
      </c>
      <c r="J137" s="93">
        <v>2706</v>
      </c>
      <c r="K137" s="93">
        <v>2706</v>
      </c>
      <c r="L137" s="93">
        <v>1</v>
      </c>
      <c r="M137" s="93">
        <v>1</v>
      </c>
      <c r="N137" s="94">
        <v>100</v>
      </c>
      <c r="O137" s="1">
        <v>100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1:26" ht="14.25">
      <c r="A138" s="93">
        <v>38</v>
      </c>
      <c r="B138" s="93" t="s">
        <v>106</v>
      </c>
      <c r="C138" s="93">
        <v>3</v>
      </c>
      <c r="D138" s="93">
        <v>7</v>
      </c>
      <c r="E138" s="93">
        <v>1</v>
      </c>
      <c r="F138" s="93">
        <v>0</v>
      </c>
      <c r="G138" s="93">
        <v>3</v>
      </c>
      <c r="H138" s="93" t="s">
        <v>33</v>
      </c>
      <c r="I138" s="93" t="s">
        <v>18</v>
      </c>
      <c r="J138" s="93">
        <v>2702</v>
      </c>
      <c r="K138" s="93">
        <v>2702</v>
      </c>
      <c r="L138" s="93">
        <v>1</v>
      </c>
      <c r="M138" s="93">
        <v>1</v>
      </c>
      <c r="N138" s="94">
        <v>100</v>
      </c>
      <c r="O138" s="1">
        <v>6</v>
      </c>
      <c r="P138" s="1">
        <v>0</v>
      </c>
      <c r="Q138" s="1">
        <v>0</v>
      </c>
      <c r="R138" s="1">
        <v>0</v>
      </c>
      <c r="S138" s="1">
        <v>0</v>
      </c>
      <c r="T138" s="1">
        <v>10</v>
      </c>
      <c r="U138" s="1">
        <v>62</v>
      </c>
      <c r="V138" s="1">
        <v>0</v>
      </c>
      <c r="W138" s="1">
        <v>0</v>
      </c>
      <c r="X138" s="1">
        <v>0</v>
      </c>
      <c r="Y138" s="1">
        <v>11</v>
      </c>
      <c r="Z138" s="1">
        <v>11</v>
      </c>
    </row>
    <row r="139" spans="1:26" ht="14.25">
      <c r="A139" s="93">
        <v>38</v>
      </c>
      <c r="B139" s="93" t="s">
        <v>106</v>
      </c>
      <c r="C139" s="93">
        <v>3</v>
      </c>
      <c r="D139" s="93">
        <v>7</v>
      </c>
      <c r="E139" s="93">
        <v>1</v>
      </c>
      <c r="F139" s="93">
        <v>0</v>
      </c>
      <c r="G139" s="93">
        <v>3</v>
      </c>
      <c r="H139" s="93" t="s">
        <v>33</v>
      </c>
      <c r="I139" s="93" t="s">
        <v>18</v>
      </c>
      <c r="J139" s="93">
        <v>3101</v>
      </c>
      <c r="K139" s="93">
        <v>3101</v>
      </c>
      <c r="L139" s="93">
        <v>1</v>
      </c>
      <c r="M139" s="93">
        <v>1</v>
      </c>
      <c r="N139" s="94">
        <v>100</v>
      </c>
      <c r="O139" s="1">
        <v>0</v>
      </c>
      <c r="P139" s="1">
        <v>8</v>
      </c>
      <c r="Q139" s="1">
        <v>36</v>
      </c>
      <c r="R139" s="1">
        <v>7</v>
      </c>
      <c r="S139" s="1">
        <v>0</v>
      </c>
      <c r="T139" s="1">
        <v>7</v>
      </c>
      <c r="U139" s="1">
        <v>0</v>
      </c>
      <c r="V139" s="1">
        <v>7</v>
      </c>
      <c r="W139" s="1">
        <v>7</v>
      </c>
      <c r="X139" s="1">
        <v>21</v>
      </c>
      <c r="Y139" s="1">
        <v>7</v>
      </c>
      <c r="Z139" s="1">
        <v>0</v>
      </c>
    </row>
    <row r="140" spans="1:26" ht="14.25">
      <c r="A140" s="93">
        <v>38</v>
      </c>
      <c r="B140" s="93" t="s">
        <v>106</v>
      </c>
      <c r="C140" s="93">
        <v>3</v>
      </c>
      <c r="D140" s="93">
        <v>7</v>
      </c>
      <c r="E140" s="93">
        <v>1</v>
      </c>
      <c r="F140" s="93">
        <v>0</v>
      </c>
      <c r="G140" s="93">
        <v>3</v>
      </c>
      <c r="H140" s="93" t="s">
        <v>33</v>
      </c>
      <c r="I140" s="93" t="s">
        <v>18</v>
      </c>
      <c r="J140" s="93">
        <v>3103</v>
      </c>
      <c r="K140" s="93">
        <v>3103</v>
      </c>
      <c r="L140" s="93">
        <v>1</v>
      </c>
      <c r="M140" s="93">
        <v>1</v>
      </c>
      <c r="N140" s="94">
        <v>100</v>
      </c>
      <c r="O140" s="1">
        <v>10</v>
      </c>
      <c r="P140" s="1">
        <v>7</v>
      </c>
      <c r="Q140" s="1">
        <v>9</v>
      </c>
      <c r="R140" s="1">
        <v>9</v>
      </c>
      <c r="S140" s="1">
        <v>7</v>
      </c>
      <c r="T140" s="1">
        <v>10</v>
      </c>
      <c r="U140" s="1">
        <v>9</v>
      </c>
      <c r="V140" s="1">
        <v>7</v>
      </c>
      <c r="W140" s="1">
        <v>9</v>
      </c>
      <c r="X140" s="1">
        <v>9</v>
      </c>
      <c r="Y140" s="1">
        <v>9</v>
      </c>
      <c r="Z140" s="1">
        <v>5</v>
      </c>
    </row>
    <row r="141" spans="1:26" ht="14.25">
      <c r="A141" s="93">
        <v>38</v>
      </c>
      <c r="B141" s="93" t="s">
        <v>106</v>
      </c>
      <c r="C141" s="93">
        <v>3</v>
      </c>
      <c r="D141" s="93">
        <v>7</v>
      </c>
      <c r="E141" s="93">
        <v>1</v>
      </c>
      <c r="F141" s="93">
        <v>0</v>
      </c>
      <c r="G141" s="93">
        <v>3</v>
      </c>
      <c r="H141" s="93" t="s">
        <v>33</v>
      </c>
      <c r="I141" s="93" t="s">
        <v>18</v>
      </c>
      <c r="J141" s="93">
        <v>3104</v>
      </c>
      <c r="K141" s="93">
        <v>3104</v>
      </c>
      <c r="L141" s="93">
        <v>1</v>
      </c>
      <c r="M141" s="93">
        <v>1</v>
      </c>
      <c r="N141" s="94">
        <v>100</v>
      </c>
      <c r="O141" s="1">
        <v>33</v>
      </c>
      <c r="P141" s="1">
        <v>0</v>
      </c>
      <c r="Q141" s="1">
        <v>0</v>
      </c>
      <c r="R141" s="1">
        <v>0</v>
      </c>
      <c r="S141" s="1">
        <v>33</v>
      </c>
      <c r="T141" s="1">
        <v>0</v>
      </c>
      <c r="U141" s="1">
        <v>0</v>
      </c>
      <c r="V141" s="1">
        <v>0</v>
      </c>
      <c r="W141" s="1">
        <v>0</v>
      </c>
      <c r="X141" s="1">
        <v>34</v>
      </c>
      <c r="Y141" s="1">
        <v>0</v>
      </c>
      <c r="Z141" s="1">
        <v>0</v>
      </c>
    </row>
    <row r="142" spans="1:26" ht="14.25">
      <c r="A142" s="93">
        <v>38</v>
      </c>
      <c r="B142" s="93" t="s">
        <v>106</v>
      </c>
      <c r="C142" s="93">
        <v>3</v>
      </c>
      <c r="D142" s="93">
        <v>7</v>
      </c>
      <c r="E142" s="93">
        <v>1</v>
      </c>
      <c r="F142" s="93">
        <v>0</v>
      </c>
      <c r="G142" s="93">
        <v>3</v>
      </c>
      <c r="H142" s="93" t="s">
        <v>33</v>
      </c>
      <c r="I142" s="93" t="s">
        <v>18</v>
      </c>
      <c r="J142" s="93">
        <v>3105</v>
      </c>
      <c r="K142" s="93">
        <v>3105</v>
      </c>
      <c r="L142" s="93">
        <v>1</v>
      </c>
      <c r="M142" s="93">
        <v>1</v>
      </c>
      <c r="N142" s="94">
        <v>100</v>
      </c>
      <c r="O142" s="1">
        <v>14</v>
      </c>
      <c r="P142" s="1">
        <v>0</v>
      </c>
      <c r="Q142" s="1">
        <v>14</v>
      </c>
      <c r="R142" s="1">
        <v>0</v>
      </c>
      <c r="S142" s="1">
        <v>14</v>
      </c>
      <c r="T142" s="1">
        <v>0</v>
      </c>
      <c r="U142" s="1">
        <v>15</v>
      </c>
      <c r="V142" s="1">
        <v>0</v>
      </c>
      <c r="W142" s="1">
        <v>15</v>
      </c>
      <c r="X142" s="1">
        <v>0</v>
      </c>
      <c r="Y142" s="1">
        <v>14</v>
      </c>
      <c r="Z142" s="1">
        <v>14</v>
      </c>
    </row>
    <row r="143" spans="1:26" ht="14.25">
      <c r="A143" s="93">
        <v>38</v>
      </c>
      <c r="B143" s="93" t="s">
        <v>106</v>
      </c>
      <c r="C143" s="93">
        <v>3</v>
      </c>
      <c r="D143" s="93">
        <v>7</v>
      </c>
      <c r="E143" s="93">
        <v>1</v>
      </c>
      <c r="F143" s="93">
        <v>0</v>
      </c>
      <c r="G143" s="93">
        <v>3</v>
      </c>
      <c r="H143" s="93" t="s">
        <v>33</v>
      </c>
      <c r="I143" s="93" t="s">
        <v>18</v>
      </c>
      <c r="J143" s="93">
        <v>3106</v>
      </c>
      <c r="K143" s="93">
        <v>3106</v>
      </c>
      <c r="L143" s="93">
        <v>1</v>
      </c>
      <c r="M143" s="93">
        <v>1</v>
      </c>
      <c r="N143" s="94">
        <v>100</v>
      </c>
      <c r="O143" s="1">
        <v>13</v>
      </c>
      <c r="P143" s="1">
        <v>7</v>
      </c>
      <c r="Q143" s="1">
        <v>11</v>
      </c>
      <c r="R143" s="1">
        <v>7</v>
      </c>
      <c r="S143" s="1">
        <v>13</v>
      </c>
      <c r="T143" s="1">
        <v>7</v>
      </c>
      <c r="U143" s="1">
        <v>7</v>
      </c>
      <c r="V143" s="1">
        <v>7</v>
      </c>
      <c r="W143" s="1">
        <v>7</v>
      </c>
      <c r="X143" s="1">
        <v>7</v>
      </c>
      <c r="Y143" s="1">
        <v>7</v>
      </c>
      <c r="Z143" s="1">
        <v>7</v>
      </c>
    </row>
    <row r="144" spans="1:26" ht="14.25">
      <c r="A144" s="93">
        <v>38</v>
      </c>
      <c r="B144" s="93" t="s">
        <v>106</v>
      </c>
      <c r="C144" s="93">
        <v>3</v>
      </c>
      <c r="D144" s="93">
        <v>7</v>
      </c>
      <c r="E144" s="93">
        <v>1</v>
      </c>
      <c r="F144" s="93">
        <v>0</v>
      </c>
      <c r="G144" s="93">
        <v>3</v>
      </c>
      <c r="H144" s="93" t="s">
        <v>33</v>
      </c>
      <c r="I144" s="93" t="s">
        <v>18</v>
      </c>
      <c r="J144" s="93">
        <v>3107</v>
      </c>
      <c r="K144" s="93">
        <v>3107</v>
      </c>
      <c r="L144" s="93">
        <v>1</v>
      </c>
      <c r="M144" s="93">
        <v>1</v>
      </c>
      <c r="N144" s="94">
        <v>100</v>
      </c>
      <c r="O144" s="1">
        <v>50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50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 ht="14.25">
      <c r="A145" s="93">
        <v>38</v>
      </c>
      <c r="B145" s="93" t="s">
        <v>106</v>
      </c>
      <c r="C145" s="93">
        <v>3</v>
      </c>
      <c r="D145" s="93">
        <v>7</v>
      </c>
      <c r="E145" s="93">
        <v>1</v>
      </c>
      <c r="F145" s="93">
        <v>0</v>
      </c>
      <c r="G145" s="93">
        <v>3</v>
      </c>
      <c r="H145" s="93" t="s">
        <v>33</v>
      </c>
      <c r="I145" s="93" t="s">
        <v>18</v>
      </c>
      <c r="J145" s="93">
        <v>3109</v>
      </c>
      <c r="K145" s="93">
        <v>3109</v>
      </c>
      <c r="L145" s="93">
        <v>1</v>
      </c>
      <c r="M145" s="93">
        <v>1</v>
      </c>
      <c r="N145" s="94">
        <v>100</v>
      </c>
      <c r="O145" s="1">
        <v>8</v>
      </c>
      <c r="P145" s="1">
        <v>8</v>
      </c>
      <c r="Q145" s="1">
        <v>9</v>
      </c>
      <c r="R145" s="1">
        <v>8</v>
      </c>
      <c r="S145" s="1">
        <v>8</v>
      </c>
      <c r="T145" s="1">
        <v>9</v>
      </c>
      <c r="U145" s="1">
        <v>8</v>
      </c>
      <c r="V145" s="1">
        <v>8</v>
      </c>
      <c r="W145" s="1">
        <v>9</v>
      </c>
      <c r="X145" s="1">
        <v>8</v>
      </c>
      <c r="Y145" s="1">
        <v>8</v>
      </c>
      <c r="Z145" s="1">
        <v>9</v>
      </c>
    </row>
    <row r="146" spans="1:26" ht="14.25">
      <c r="A146" s="93">
        <v>38</v>
      </c>
      <c r="B146" s="93" t="s">
        <v>106</v>
      </c>
      <c r="C146" s="93">
        <v>3</v>
      </c>
      <c r="D146" s="93">
        <v>7</v>
      </c>
      <c r="E146" s="93">
        <v>1</v>
      </c>
      <c r="F146" s="93">
        <v>0</v>
      </c>
      <c r="G146" s="93">
        <v>3</v>
      </c>
      <c r="H146" s="93" t="s">
        <v>33</v>
      </c>
      <c r="I146" s="93" t="s">
        <v>18</v>
      </c>
      <c r="J146" s="93">
        <v>3203</v>
      </c>
      <c r="K146" s="93">
        <v>3200</v>
      </c>
      <c r="L146" s="93">
        <v>1</v>
      </c>
      <c r="M146" s="93">
        <v>1</v>
      </c>
      <c r="N146" s="94">
        <v>100</v>
      </c>
      <c r="O146" s="1">
        <v>17</v>
      </c>
      <c r="P146" s="1">
        <v>0</v>
      </c>
      <c r="Q146" s="1">
        <v>17</v>
      </c>
      <c r="R146" s="1">
        <v>0</v>
      </c>
      <c r="S146" s="1">
        <v>17</v>
      </c>
      <c r="T146" s="1">
        <v>0</v>
      </c>
      <c r="U146" s="1">
        <v>15</v>
      </c>
      <c r="V146" s="1">
        <v>0</v>
      </c>
      <c r="W146" s="1">
        <v>17</v>
      </c>
      <c r="X146" s="1">
        <v>0</v>
      </c>
      <c r="Y146" s="1">
        <v>17</v>
      </c>
      <c r="Z146" s="1">
        <v>0</v>
      </c>
    </row>
    <row r="147" spans="1:26" ht="14.25">
      <c r="A147" s="93">
        <v>38</v>
      </c>
      <c r="B147" s="93" t="s">
        <v>106</v>
      </c>
      <c r="C147" s="93">
        <v>3</v>
      </c>
      <c r="D147" s="93">
        <v>7</v>
      </c>
      <c r="E147" s="93">
        <v>1</v>
      </c>
      <c r="F147" s="93">
        <v>0</v>
      </c>
      <c r="G147" s="93">
        <v>3</v>
      </c>
      <c r="H147" s="93" t="s">
        <v>33</v>
      </c>
      <c r="I147" s="93" t="s">
        <v>18</v>
      </c>
      <c r="J147" s="93">
        <v>3204</v>
      </c>
      <c r="K147" s="93">
        <v>3204</v>
      </c>
      <c r="L147" s="93">
        <v>1</v>
      </c>
      <c r="M147" s="93">
        <v>1</v>
      </c>
      <c r="N147" s="94">
        <v>100</v>
      </c>
      <c r="O147" s="1">
        <v>0</v>
      </c>
      <c r="P147" s="1">
        <v>8</v>
      </c>
      <c r="Q147" s="1">
        <v>17</v>
      </c>
      <c r="R147" s="1">
        <v>0</v>
      </c>
      <c r="S147" s="1">
        <v>8</v>
      </c>
      <c r="T147" s="1">
        <v>17</v>
      </c>
      <c r="U147" s="1">
        <v>0</v>
      </c>
      <c r="V147" s="1">
        <v>8</v>
      </c>
      <c r="W147" s="1">
        <v>17</v>
      </c>
      <c r="X147" s="1">
        <v>0</v>
      </c>
      <c r="Y147" s="1">
        <v>8</v>
      </c>
      <c r="Z147" s="1">
        <v>17</v>
      </c>
    </row>
    <row r="148" spans="1:26" ht="14.25">
      <c r="A148" s="93">
        <v>38</v>
      </c>
      <c r="B148" s="93" t="s">
        <v>106</v>
      </c>
      <c r="C148" s="93">
        <v>3</v>
      </c>
      <c r="D148" s="93">
        <v>7</v>
      </c>
      <c r="E148" s="93">
        <v>1</v>
      </c>
      <c r="F148" s="93">
        <v>0</v>
      </c>
      <c r="G148" s="93">
        <v>3</v>
      </c>
      <c r="H148" s="93" t="s">
        <v>33</v>
      </c>
      <c r="I148" s="93" t="s">
        <v>18</v>
      </c>
      <c r="J148" s="93">
        <v>3207</v>
      </c>
      <c r="K148" s="93">
        <v>3200</v>
      </c>
      <c r="L148" s="93">
        <v>1</v>
      </c>
      <c r="M148" s="93">
        <v>1</v>
      </c>
      <c r="N148" s="94">
        <v>100</v>
      </c>
      <c r="O148" s="1">
        <v>0</v>
      </c>
      <c r="P148" s="1">
        <v>0</v>
      </c>
      <c r="Q148" s="1">
        <v>0</v>
      </c>
      <c r="R148" s="1">
        <v>50</v>
      </c>
      <c r="S148" s="1">
        <v>0</v>
      </c>
      <c r="T148" s="1">
        <v>0</v>
      </c>
      <c r="U148" s="1">
        <v>0</v>
      </c>
      <c r="V148" s="1">
        <v>50</v>
      </c>
      <c r="W148" s="1">
        <v>0</v>
      </c>
      <c r="X148" s="1">
        <v>0</v>
      </c>
      <c r="Y148" s="1">
        <v>0</v>
      </c>
      <c r="Z148" s="1">
        <v>0</v>
      </c>
    </row>
    <row r="149" spans="1:26" ht="14.25">
      <c r="A149" s="93">
        <v>38</v>
      </c>
      <c r="B149" s="93" t="s">
        <v>106</v>
      </c>
      <c r="C149" s="93">
        <v>3</v>
      </c>
      <c r="D149" s="93">
        <v>7</v>
      </c>
      <c r="E149" s="93">
        <v>1</v>
      </c>
      <c r="F149" s="93">
        <v>0</v>
      </c>
      <c r="G149" s="93">
        <v>3</v>
      </c>
      <c r="H149" s="93" t="s">
        <v>33</v>
      </c>
      <c r="I149" s="93" t="s">
        <v>18</v>
      </c>
      <c r="J149" s="93">
        <v>3210</v>
      </c>
      <c r="K149" s="93">
        <v>3210</v>
      </c>
      <c r="L149" s="93">
        <v>1</v>
      </c>
      <c r="M149" s="93">
        <v>1</v>
      </c>
      <c r="N149" s="94">
        <v>100</v>
      </c>
      <c r="O149" s="1">
        <v>0</v>
      </c>
      <c r="P149" s="1">
        <v>0</v>
      </c>
      <c r="Q149" s="1">
        <v>33</v>
      </c>
      <c r="R149" s="1">
        <v>0</v>
      </c>
      <c r="S149" s="1">
        <v>0</v>
      </c>
      <c r="T149" s="1">
        <v>33</v>
      </c>
      <c r="U149" s="1">
        <v>0</v>
      </c>
      <c r="V149" s="1">
        <v>0</v>
      </c>
      <c r="W149" s="1">
        <v>34</v>
      </c>
      <c r="X149" s="1">
        <v>0</v>
      </c>
      <c r="Y149" s="1">
        <v>0</v>
      </c>
      <c r="Z149" s="1">
        <v>0</v>
      </c>
    </row>
    <row r="150" spans="1:26" ht="14.25">
      <c r="A150" s="93">
        <v>38</v>
      </c>
      <c r="B150" s="93" t="s">
        <v>106</v>
      </c>
      <c r="C150" s="93">
        <v>3</v>
      </c>
      <c r="D150" s="93">
        <v>7</v>
      </c>
      <c r="E150" s="93">
        <v>1</v>
      </c>
      <c r="F150" s="93">
        <v>0</v>
      </c>
      <c r="G150" s="93">
        <v>3</v>
      </c>
      <c r="H150" s="93" t="s">
        <v>33</v>
      </c>
      <c r="I150" s="93" t="s">
        <v>18</v>
      </c>
      <c r="J150" s="93">
        <v>3301</v>
      </c>
      <c r="K150" s="93">
        <v>3301</v>
      </c>
      <c r="L150" s="93">
        <v>1</v>
      </c>
      <c r="M150" s="93">
        <v>1</v>
      </c>
      <c r="N150" s="94">
        <v>100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25</v>
      </c>
      <c r="V150" s="1">
        <v>25</v>
      </c>
      <c r="W150" s="1">
        <v>25</v>
      </c>
      <c r="X150" s="1">
        <v>25</v>
      </c>
      <c r="Y150" s="1">
        <v>0</v>
      </c>
      <c r="Z150" s="1">
        <v>0</v>
      </c>
    </row>
    <row r="151" spans="1:26" ht="14.25">
      <c r="A151" s="93">
        <v>38</v>
      </c>
      <c r="B151" s="93" t="s">
        <v>106</v>
      </c>
      <c r="C151" s="93">
        <v>3</v>
      </c>
      <c r="D151" s="93">
        <v>7</v>
      </c>
      <c r="E151" s="93">
        <v>1</v>
      </c>
      <c r="F151" s="93">
        <v>0</v>
      </c>
      <c r="G151" s="93">
        <v>3</v>
      </c>
      <c r="H151" s="93" t="s">
        <v>33</v>
      </c>
      <c r="I151" s="93" t="s">
        <v>18</v>
      </c>
      <c r="J151" s="93">
        <v>3304</v>
      </c>
      <c r="K151" s="93">
        <v>3304</v>
      </c>
      <c r="L151" s="93">
        <v>1</v>
      </c>
      <c r="M151" s="93">
        <v>1</v>
      </c>
      <c r="N151" s="94">
        <v>100</v>
      </c>
      <c r="O151" s="1">
        <v>1</v>
      </c>
      <c r="P151" s="1">
        <v>10</v>
      </c>
      <c r="Q151" s="1">
        <v>3</v>
      </c>
      <c r="R151" s="1">
        <v>13</v>
      </c>
      <c r="S151" s="1">
        <v>9</v>
      </c>
      <c r="T151" s="1">
        <v>6</v>
      </c>
      <c r="U151" s="1">
        <v>13</v>
      </c>
      <c r="V151" s="1">
        <v>9</v>
      </c>
      <c r="W151" s="1">
        <v>9</v>
      </c>
      <c r="X151" s="1">
        <v>9</v>
      </c>
      <c r="Y151" s="1">
        <v>9</v>
      </c>
      <c r="Z151" s="1">
        <v>9</v>
      </c>
    </row>
    <row r="152" spans="1:26" ht="14.25">
      <c r="A152" s="93">
        <v>38</v>
      </c>
      <c r="B152" s="93" t="s">
        <v>106</v>
      </c>
      <c r="C152" s="93">
        <v>3</v>
      </c>
      <c r="D152" s="93">
        <v>7</v>
      </c>
      <c r="E152" s="93">
        <v>1</v>
      </c>
      <c r="F152" s="93">
        <v>0</v>
      </c>
      <c r="G152" s="93">
        <v>3</v>
      </c>
      <c r="H152" s="93" t="s">
        <v>33</v>
      </c>
      <c r="I152" s="93" t="s">
        <v>18</v>
      </c>
      <c r="J152" s="93">
        <v>3305</v>
      </c>
      <c r="K152" s="93">
        <v>3305</v>
      </c>
      <c r="L152" s="93">
        <v>1</v>
      </c>
      <c r="M152" s="93">
        <v>1</v>
      </c>
      <c r="N152" s="94">
        <v>100</v>
      </c>
      <c r="O152" s="1">
        <v>6</v>
      </c>
      <c r="P152" s="1">
        <v>6</v>
      </c>
      <c r="Q152" s="1">
        <v>6</v>
      </c>
      <c r="R152" s="1">
        <v>6</v>
      </c>
      <c r="S152" s="1">
        <v>6</v>
      </c>
      <c r="T152" s="1">
        <v>6</v>
      </c>
      <c r="U152" s="1">
        <v>6</v>
      </c>
      <c r="V152" s="1">
        <v>6</v>
      </c>
      <c r="W152" s="1">
        <v>30</v>
      </c>
      <c r="X152" s="1">
        <v>4</v>
      </c>
      <c r="Y152" s="1">
        <v>9</v>
      </c>
      <c r="Z152" s="1">
        <v>9</v>
      </c>
    </row>
    <row r="153" spans="1:26" ht="14.25">
      <c r="A153" s="93">
        <v>38</v>
      </c>
      <c r="B153" s="93" t="s">
        <v>106</v>
      </c>
      <c r="C153" s="93">
        <v>3</v>
      </c>
      <c r="D153" s="93">
        <v>7</v>
      </c>
      <c r="E153" s="93">
        <v>1</v>
      </c>
      <c r="F153" s="93">
        <v>0</v>
      </c>
      <c r="G153" s="93">
        <v>3</v>
      </c>
      <c r="H153" s="93" t="s">
        <v>33</v>
      </c>
      <c r="I153" s="93" t="s">
        <v>18</v>
      </c>
      <c r="J153" s="93">
        <v>3306</v>
      </c>
      <c r="K153" s="93">
        <v>3306</v>
      </c>
      <c r="L153" s="93">
        <v>1</v>
      </c>
      <c r="M153" s="93">
        <v>1</v>
      </c>
      <c r="N153" s="94">
        <v>100</v>
      </c>
      <c r="O153" s="1">
        <v>0</v>
      </c>
      <c r="P153" s="1">
        <v>0</v>
      </c>
      <c r="Q153" s="1">
        <v>0</v>
      </c>
      <c r="R153" s="1">
        <v>50</v>
      </c>
      <c r="S153" s="1">
        <v>0</v>
      </c>
      <c r="T153" s="1">
        <v>0</v>
      </c>
      <c r="U153" s="1">
        <v>0</v>
      </c>
      <c r="V153" s="1">
        <v>0</v>
      </c>
      <c r="W153" s="1">
        <v>50</v>
      </c>
      <c r="X153" s="1">
        <v>0</v>
      </c>
      <c r="Y153" s="1">
        <v>0</v>
      </c>
      <c r="Z153" s="1">
        <v>0</v>
      </c>
    </row>
    <row r="154" spans="1:26" ht="14.25">
      <c r="A154" s="93">
        <v>38</v>
      </c>
      <c r="B154" s="93" t="s">
        <v>106</v>
      </c>
      <c r="C154" s="93">
        <v>3</v>
      </c>
      <c r="D154" s="93">
        <v>7</v>
      </c>
      <c r="E154" s="93">
        <v>1</v>
      </c>
      <c r="F154" s="93">
        <v>0</v>
      </c>
      <c r="G154" s="93">
        <v>3</v>
      </c>
      <c r="H154" s="93" t="s">
        <v>33</v>
      </c>
      <c r="I154" s="93" t="s">
        <v>18</v>
      </c>
      <c r="J154" s="93">
        <v>3308</v>
      </c>
      <c r="K154" s="93">
        <v>3308</v>
      </c>
      <c r="L154" s="93">
        <v>1</v>
      </c>
      <c r="M154" s="93">
        <v>1</v>
      </c>
      <c r="N154" s="94">
        <v>100</v>
      </c>
      <c r="O154" s="1">
        <v>50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50</v>
      </c>
      <c r="Z154" s="1">
        <v>0</v>
      </c>
    </row>
    <row r="155" spans="1:26" ht="14.25">
      <c r="A155" s="93">
        <v>38</v>
      </c>
      <c r="B155" s="93" t="s">
        <v>106</v>
      </c>
      <c r="C155" s="93">
        <v>3</v>
      </c>
      <c r="D155" s="93">
        <v>7</v>
      </c>
      <c r="E155" s="93">
        <v>1</v>
      </c>
      <c r="F155" s="93">
        <v>0</v>
      </c>
      <c r="G155" s="93">
        <v>3</v>
      </c>
      <c r="H155" s="93" t="s">
        <v>33</v>
      </c>
      <c r="I155" s="93" t="s">
        <v>18</v>
      </c>
      <c r="J155" s="93">
        <v>3309</v>
      </c>
      <c r="K155" s="93">
        <v>3309</v>
      </c>
      <c r="L155" s="93">
        <v>1</v>
      </c>
      <c r="M155" s="93">
        <v>1</v>
      </c>
      <c r="N155" s="94">
        <v>100</v>
      </c>
      <c r="O155" s="1">
        <v>0</v>
      </c>
      <c r="P155" s="1">
        <v>0</v>
      </c>
      <c r="Q155" s="1">
        <v>25</v>
      </c>
      <c r="R155" s="1">
        <v>25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25</v>
      </c>
      <c r="Y155" s="1">
        <v>25</v>
      </c>
      <c r="Z155" s="1">
        <v>0</v>
      </c>
    </row>
    <row r="156" spans="1:26" ht="14.25">
      <c r="A156" s="93">
        <v>38</v>
      </c>
      <c r="B156" s="93" t="s">
        <v>106</v>
      </c>
      <c r="C156" s="93">
        <v>3</v>
      </c>
      <c r="D156" s="93">
        <v>7</v>
      </c>
      <c r="E156" s="93">
        <v>1</v>
      </c>
      <c r="F156" s="93">
        <v>0</v>
      </c>
      <c r="G156" s="93">
        <v>3</v>
      </c>
      <c r="H156" s="93" t="s">
        <v>33</v>
      </c>
      <c r="I156" s="93" t="s">
        <v>18</v>
      </c>
      <c r="J156" s="93">
        <v>3401</v>
      </c>
      <c r="K156" s="93">
        <v>3401</v>
      </c>
      <c r="L156" s="93">
        <v>1</v>
      </c>
      <c r="M156" s="93">
        <v>1</v>
      </c>
      <c r="N156" s="94">
        <v>100</v>
      </c>
      <c r="O156" s="1">
        <v>20</v>
      </c>
      <c r="P156" s="1">
        <v>0</v>
      </c>
      <c r="Q156" s="1">
        <v>0</v>
      </c>
      <c r="R156" s="1">
        <v>20</v>
      </c>
      <c r="S156" s="1">
        <v>0</v>
      </c>
      <c r="T156" s="1">
        <v>0</v>
      </c>
      <c r="U156" s="1">
        <v>20</v>
      </c>
      <c r="V156" s="1">
        <v>0</v>
      </c>
      <c r="W156" s="1">
        <v>0</v>
      </c>
      <c r="X156" s="1">
        <v>20</v>
      </c>
      <c r="Y156" s="1">
        <v>0</v>
      </c>
      <c r="Z156" s="1">
        <v>20</v>
      </c>
    </row>
    <row r="157" spans="1:26" ht="14.25">
      <c r="A157" s="93">
        <v>38</v>
      </c>
      <c r="B157" s="93" t="s">
        <v>106</v>
      </c>
      <c r="C157" s="93">
        <v>3</v>
      </c>
      <c r="D157" s="93">
        <v>7</v>
      </c>
      <c r="E157" s="93">
        <v>1</v>
      </c>
      <c r="F157" s="93">
        <v>0</v>
      </c>
      <c r="G157" s="93">
        <v>3</v>
      </c>
      <c r="H157" s="93" t="s">
        <v>33</v>
      </c>
      <c r="I157" s="93" t="s">
        <v>18</v>
      </c>
      <c r="J157" s="93">
        <v>3402</v>
      </c>
      <c r="K157" s="93">
        <v>3400</v>
      </c>
      <c r="L157" s="93">
        <v>1</v>
      </c>
      <c r="M157" s="93">
        <v>1</v>
      </c>
      <c r="N157" s="94">
        <v>100</v>
      </c>
      <c r="O157" s="1">
        <v>8</v>
      </c>
      <c r="P157" s="1">
        <v>8</v>
      </c>
      <c r="Q157" s="1">
        <v>9</v>
      </c>
      <c r="R157" s="1">
        <v>8</v>
      </c>
      <c r="S157" s="1">
        <v>8</v>
      </c>
      <c r="T157" s="1">
        <v>9</v>
      </c>
      <c r="U157" s="1">
        <v>8</v>
      </c>
      <c r="V157" s="1">
        <v>8</v>
      </c>
      <c r="W157" s="1">
        <v>9</v>
      </c>
      <c r="X157" s="1">
        <v>8</v>
      </c>
      <c r="Y157" s="1">
        <v>8</v>
      </c>
      <c r="Z157" s="1">
        <v>9</v>
      </c>
    </row>
    <row r="158" spans="1:26" ht="14.25">
      <c r="A158" s="93">
        <v>38</v>
      </c>
      <c r="B158" s="93" t="s">
        <v>106</v>
      </c>
      <c r="C158" s="93">
        <v>3</v>
      </c>
      <c r="D158" s="93">
        <v>7</v>
      </c>
      <c r="E158" s="93">
        <v>1</v>
      </c>
      <c r="F158" s="93">
        <v>0</v>
      </c>
      <c r="G158" s="93">
        <v>3</v>
      </c>
      <c r="H158" s="93" t="s">
        <v>33</v>
      </c>
      <c r="I158" s="93" t="s">
        <v>18</v>
      </c>
      <c r="J158" s="93">
        <v>3403</v>
      </c>
      <c r="K158" s="93">
        <v>3400</v>
      </c>
      <c r="L158" s="93">
        <v>1</v>
      </c>
      <c r="M158" s="93">
        <v>1</v>
      </c>
      <c r="N158" s="94">
        <v>100</v>
      </c>
      <c r="O158" s="1">
        <v>33</v>
      </c>
      <c r="P158" s="1">
        <v>0</v>
      </c>
      <c r="Q158" s="1">
        <v>0</v>
      </c>
      <c r="R158" s="1">
        <v>0</v>
      </c>
      <c r="S158" s="1">
        <v>0</v>
      </c>
      <c r="T158" s="1">
        <v>33</v>
      </c>
      <c r="U158" s="1">
        <v>0</v>
      </c>
      <c r="V158" s="1">
        <v>0</v>
      </c>
      <c r="W158" s="1">
        <v>0</v>
      </c>
      <c r="X158" s="1">
        <v>0</v>
      </c>
      <c r="Y158" s="1">
        <v>34</v>
      </c>
      <c r="Z158" s="1">
        <v>0</v>
      </c>
    </row>
    <row r="159" spans="1:26" ht="14.25">
      <c r="A159" s="93">
        <v>38</v>
      </c>
      <c r="B159" s="93" t="s">
        <v>106</v>
      </c>
      <c r="C159" s="93">
        <v>3</v>
      </c>
      <c r="D159" s="93">
        <v>7</v>
      </c>
      <c r="E159" s="93">
        <v>1</v>
      </c>
      <c r="F159" s="93">
        <v>0</v>
      </c>
      <c r="G159" s="93">
        <v>3</v>
      </c>
      <c r="H159" s="93" t="s">
        <v>33</v>
      </c>
      <c r="I159" s="93" t="s">
        <v>18</v>
      </c>
      <c r="J159" s="93">
        <v>3404</v>
      </c>
      <c r="K159" s="93">
        <v>3404</v>
      </c>
      <c r="L159" s="93">
        <v>1</v>
      </c>
      <c r="M159" s="93">
        <v>1</v>
      </c>
      <c r="N159" s="94">
        <v>100</v>
      </c>
      <c r="O159" s="1">
        <v>0</v>
      </c>
      <c r="P159" s="1">
        <v>0</v>
      </c>
      <c r="Q159" s="1">
        <v>0</v>
      </c>
      <c r="R159" s="1">
        <v>24</v>
      </c>
      <c r="S159" s="1">
        <v>26</v>
      </c>
      <c r="T159" s="1">
        <v>0</v>
      </c>
      <c r="U159" s="1">
        <v>0</v>
      </c>
      <c r="V159" s="1">
        <v>0</v>
      </c>
      <c r="W159" s="1">
        <v>26</v>
      </c>
      <c r="X159" s="1">
        <v>24</v>
      </c>
      <c r="Y159" s="1">
        <v>0</v>
      </c>
      <c r="Z159" s="1">
        <v>0</v>
      </c>
    </row>
    <row r="160" spans="1:26" ht="14.25">
      <c r="A160" s="93">
        <v>38</v>
      </c>
      <c r="B160" s="93" t="s">
        <v>106</v>
      </c>
      <c r="C160" s="93">
        <v>3</v>
      </c>
      <c r="D160" s="93">
        <v>7</v>
      </c>
      <c r="E160" s="93">
        <v>1</v>
      </c>
      <c r="F160" s="93">
        <v>0</v>
      </c>
      <c r="G160" s="93">
        <v>3</v>
      </c>
      <c r="H160" s="93" t="s">
        <v>33</v>
      </c>
      <c r="I160" s="93" t="s">
        <v>18</v>
      </c>
      <c r="J160" s="93">
        <v>3405</v>
      </c>
      <c r="K160" s="93">
        <v>3400</v>
      </c>
      <c r="L160" s="93">
        <v>1</v>
      </c>
      <c r="M160" s="93">
        <v>1</v>
      </c>
      <c r="N160" s="94">
        <v>100</v>
      </c>
      <c r="O160" s="1">
        <v>8</v>
      </c>
      <c r="P160" s="1">
        <v>8</v>
      </c>
      <c r="Q160" s="1">
        <v>8</v>
      </c>
      <c r="R160" s="1">
        <v>9</v>
      </c>
      <c r="S160" s="1">
        <v>8</v>
      </c>
      <c r="T160" s="1">
        <v>8</v>
      </c>
      <c r="U160" s="1">
        <v>8</v>
      </c>
      <c r="V160" s="1">
        <v>9</v>
      </c>
      <c r="W160" s="1">
        <v>8</v>
      </c>
      <c r="X160" s="1">
        <v>8</v>
      </c>
      <c r="Y160" s="1">
        <v>8</v>
      </c>
      <c r="Z160" s="1">
        <v>10</v>
      </c>
    </row>
    <row r="161" spans="1:26" ht="14.25">
      <c r="A161" s="93">
        <v>38</v>
      </c>
      <c r="B161" s="93" t="s">
        <v>106</v>
      </c>
      <c r="C161" s="93">
        <v>3</v>
      </c>
      <c r="D161" s="93">
        <v>7</v>
      </c>
      <c r="E161" s="93">
        <v>1</v>
      </c>
      <c r="F161" s="93">
        <v>0</v>
      </c>
      <c r="G161" s="93">
        <v>3</v>
      </c>
      <c r="H161" s="93" t="s">
        <v>33</v>
      </c>
      <c r="I161" s="93" t="s">
        <v>18</v>
      </c>
      <c r="J161" s="93">
        <v>3406</v>
      </c>
      <c r="K161" s="93">
        <v>3400</v>
      </c>
      <c r="L161" s="93">
        <v>1</v>
      </c>
      <c r="M161" s="93">
        <v>1</v>
      </c>
      <c r="N161" s="94">
        <v>100</v>
      </c>
      <c r="O161" s="1">
        <v>0</v>
      </c>
      <c r="P161" s="1">
        <v>0</v>
      </c>
      <c r="Q161" s="1">
        <v>50</v>
      </c>
      <c r="R161" s="1">
        <v>0</v>
      </c>
      <c r="S161" s="1">
        <v>0</v>
      </c>
      <c r="T161" s="1">
        <v>0</v>
      </c>
      <c r="U161" s="1">
        <v>50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</row>
    <row r="162" spans="1:26" ht="14.25">
      <c r="A162" s="93">
        <v>38</v>
      </c>
      <c r="B162" s="93" t="s">
        <v>106</v>
      </c>
      <c r="C162" s="93">
        <v>3</v>
      </c>
      <c r="D162" s="93">
        <v>7</v>
      </c>
      <c r="E162" s="93">
        <v>1</v>
      </c>
      <c r="F162" s="93">
        <v>0</v>
      </c>
      <c r="G162" s="93">
        <v>3</v>
      </c>
      <c r="H162" s="93" t="s">
        <v>33</v>
      </c>
      <c r="I162" s="93" t="s">
        <v>18</v>
      </c>
      <c r="J162" s="93">
        <v>3407</v>
      </c>
      <c r="K162" s="93">
        <v>3400</v>
      </c>
      <c r="L162" s="93">
        <v>1</v>
      </c>
      <c r="M162" s="93">
        <v>1</v>
      </c>
      <c r="N162" s="94">
        <v>100</v>
      </c>
      <c r="O162" s="1">
        <v>11</v>
      </c>
      <c r="P162" s="1">
        <v>7</v>
      </c>
      <c r="Q162" s="1">
        <v>7</v>
      </c>
      <c r="R162" s="1">
        <v>3</v>
      </c>
      <c r="S162" s="1">
        <v>7</v>
      </c>
      <c r="T162" s="1">
        <v>7</v>
      </c>
      <c r="U162" s="1">
        <v>17</v>
      </c>
      <c r="V162" s="1">
        <v>3</v>
      </c>
      <c r="W162" s="1">
        <v>7</v>
      </c>
      <c r="X162" s="1">
        <v>7</v>
      </c>
      <c r="Y162" s="1">
        <v>17</v>
      </c>
      <c r="Z162" s="1">
        <v>7</v>
      </c>
    </row>
    <row r="163" spans="1:26" ht="14.25">
      <c r="A163" s="93">
        <v>38</v>
      </c>
      <c r="B163" s="93" t="s">
        <v>106</v>
      </c>
      <c r="C163" s="93">
        <v>3</v>
      </c>
      <c r="D163" s="93">
        <v>7</v>
      </c>
      <c r="E163" s="93">
        <v>1</v>
      </c>
      <c r="F163" s="93">
        <v>0</v>
      </c>
      <c r="G163" s="93">
        <v>3</v>
      </c>
      <c r="H163" s="93" t="s">
        <v>33</v>
      </c>
      <c r="I163" s="93" t="s">
        <v>18</v>
      </c>
      <c r="J163" s="93">
        <v>3409</v>
      </c>
      <c r="K163" s="93">
        <v>3409</v>
      </c>
      <c r="L163" s="93">
        <v>1</v>
      </c>
      <c r="M163" s="93">
        <v>1</v>
      </c>
      <c r="N163" s="94">
        <v>100</v>
      </c>
      <c r="O163" s="1">
        <v>10</v>
      </c>
      <c r="P163" s="1">
        <v>4</v>
      </c>
      <c r="Q163" s="1">
        <v>1</v>
      </c>
      <c r="R163" s="1">
        <v>1</v>
      </c>
      <c r="S163" s="1">
        <v>5</v>
      </c>
      <c r="T163" s="1">
        <v>24</v>
      </c>
      <c r="U163" s="1">
        <v>34</v>
      </c>
      <c r="V163" s="1">
        <v>10</v>
      </c>
      <c r="W163" s="1">
        <v>4</v>
      </c>
      <c r="X163" s="1">
        <v>1</v>
      </c>
      <c r="Y163" s="1">
        <v>1</v>
      </c>
      <c r="Z163" s="1">
        <v>5</v>
      </c>
    </row>
    <row r="164" spans="1:26" ht="14.25">
      <c r="A164" s="93">
        <v>38</v>
      </c>
      <c r="B164" s="93" t="s">
        <v>106</v>
      </c>
      <c r="C164" s="93">
        <v>3</v>
      </c>
      <c r="D164" s="93">
        <v>7</v>
      </c>
      <c r="E164" s="93">
        <v>1</v>
      </c>
      <c r="F164" s="93">
        <v>0</v>
      </c>
      <c r="G164" s="93">
        <v>3</v>
      </c>
      <c r="H164" s="93" t="s">
        <v>33</v>
      </c>
      <c r="I164" s="93" t="s">
        <v>18</v>
      </c>
      <c r="J164" s="93">
        <v>3411</v>
      </c>
      <c r="K164" s="93">
        <v>3411</v>
      </c>
      <c r="L164" s="93">
        <v>1</v>
      </c>
      <c r="M164" s="93">
        <v>1</v>
      </c>
      <c r="N164" s="94">
        <v>100</v>
      </c>
      <c r="O164" s="1">
        <v>8</v>
      </c>
      <c r="P164" s="1">
        <v>8</v>
      </c>
      <c r="Q164" s="1">
        <v>9</v>
      </c>
      <c r="R164" s="1">
        <v>8</v>
      </c>
      <c r="S164" s="1">
        <v>8</v>
      </c>
      <c r="T164" s="1">
        <v>9</v>
      </c>
      <c r="U164" s="1">
        <v>8</v>
      </c>
      <c r="V164" s="1">
        <v>8</v>
      </c>
      <c r="W164" s="1">
        <v>9</v>
      </c>
      <c r="X164" s="1">
        <v>8</v>
      </c>
      <c r="Y164" s="1">
        <v>8</v>
      </c>
      <c r="Z164" s="1">
        <v>9</v>
      </c>
    </row>
    <row r="165" spans="1:26" ht="14.25">
      <c r="A165" s="93">
        <v>38</v>
      </c>
      <c r="B165" s="93" t="s">
        <v>106</v>
      </c>
      <c r="C165" s="93">
        <v>3</v>
      </c>
      <c r="D165" s="93">
        <v>7</v>
      </c>
      <c r="E165" s="93">
        <v>1</v>
      </c>
      <c r="F165" s="93">
        <v>0</v>
      </c>
      <c r="G165" s="93">
        <v>3</v>
      </c>
      <c r="H165" s="93" t="s">
        <v>33</v>
      </c>
      <c r="I165" s="93" t="s">
        <v>18</v>
      </c>
      <c r="J165" s="93">
        <v>3413</v>
      </c>
      <c r="K165" s="93">
        <v>3400</v>
      </c>
      <c r="L165" s="93">
        <v>1</v>
      </c>
      <c r="M165" s="93">
        <v>1</v>
      </c>
      <c r="N165" s="94">
        <v>100</v>
      </c>
      <c r="O165" s="1">
        <v>6</v>
      </c>
      <c r="P165" s="1">
        <v>6</v>
      </c>
      <c r="Q165" s="1">
        <v>6</v>
      </c>
      <c r="R165" s="1">
        <v>6</v>
      </c>
      <c r="S165" s="1">
        <v>7</v>
      </c>
      <c r="T165" s="1">
        <v>6</v>
      </c>
      <c r="U165" s="1">
        <v>13</v>
      </c>
      <c r="V165" s="1">
        <v>6</v>
      </c>
      <c r="W165" s="1">
        <v>7</v>
      </c>
      <c r="X165" s="1">
        <v>6</v>
      </c>
      <c r="Y165" s="1">
        <v>25</v>
      </c>
      <c r="Z165" s="1">
        <v>6</v>
      </c>
    </row>
    <row r="166" spans="1:26" ht="14.25">
      <c r="A166" s="93">
        <v>38</v>
      </c>
      <c r="B166" s="93" t="s">
        <v>106</v>
      </c>
      <c r="C166" s="93">
        <v>3</v>
      </c>
      <c r="D166" s="93">
        <v>7</v>
      </c>
      <c r="E166" s="93">
        <v>1</v>
      </c>
      <c r="F166" s="93">
        <v>0</v>
      </c>
      <c r="G166" s="93">
        <v>3</v>
      </c>
      <c r="H166" s="93" t="s">
        <v>33</v>
      </c>
      <c r="I166" s="93" t="s">
        <v>18</v>
      </c>
      <c r="J166" s="93">
        <v>3414</v>
      </c>
      <c r="K166" s="93">
        <v>3414</v>
      </c>
      <c r="L166" s="93">
        <v>1</v>
      </c>
      <c r="M166" s="93">
        <v>1</v>
      </c>
      <c r="N166" s="94">
        <v>100</v>
      </c>
      <c r="O166" s="1">
        <v>8</v>
      </c>
      <c r="P166" s="1">
        <v>8</v>
      </c>
      <c r="Q166" s="1">
        <v>9</v>
      </c>
      <c r="R166" s="1">
        <v>8</v>
      </c>
      <c r="S166" s="1">
        <v>8</v>
      </c>
      <c r="T166" s="1">
        <v>9</v>
      </c>
      <c r="U166" s="1">
        <v>8</v>
      </c>
      <c r="V166" s="1">
        <v>8</v>
      </c>
      <c r="W166" s="1">
        <v>9</v>
      </c>
      <c r="X166" s="1">
        <v>8</v>
      </c>
      <c r="Y166" s="1">
        <v>8</v>
      </c>
      <c r="Z166" s="1">
        <v>9</v>
      </c>
    </row>
    <row r="167" spans="1:26" ht="14.25">
      <c r="A167" s="93">
        <v>38</v>
      </c>
      <c r="B167" s="93" t="s">
        <v>106</v>
      </c>
      <c r="C167" s="93">
        <v>3</v>
      </c>
      <c r="D167" s="93">
        <v>7</v>
      </c>
      <c r="E167" s="93">
        <v>1</v>
      </c>
      <c r="F167" s="93">
        <v>0</v>
      </c>
      <c r="G167" s="93">
        <v>3</v>
      </c>
      <c r="H167" s="93" t="s">
        <v>33</v>
      </c>
      <c r="I167" s="93" t="s">
        <v>18</v>
      </c>
      <c r="J167" s="93">
        <v>3418</v>
      </c>
      <c r="K167" s="93">
        <v>3418</v>
      </c>
      <c r="L167" s="93">
        <v>1</v>
      </c>
      <c r="M167" s="93">
        <v>1</v>
      </c>
      <c r="N167" s="94">
        <v>100</v>
      </c>
      <c r="O167" s="1">
        <v>0</v>
      </c>
      <c r="P167" s="1">
        <v>10</v>
      </c>
      <c r="Q167" s="1">
        <v>9</v>
      </c>
      <c r="R167" s="1">
        <v>9</v>
      </c>
      <c r="S167" s="1">
        <v>9</v>
      </c>
      <c r="T167" s="1">
        <v>9</v>
      </c>
      <c r="U167" s="1">
        <v>9</v>
      </c>
      <c r="V167" s="1">
        <v>9</v>
      </c>
      <c r="W167" s="1">
        <v>9</v>
      </c>
      <c r="X167" s="1">
        <v>9</v>
      </c>
      <c r="Y167" s="1">
        <v>9</v>
      </c>
      <c r="Z167" s="1">
        <v>9</v>
      </c>
    </row>
    <row r="168" spans="1:26" ht="14.25">
      <c r="A168" s="93">
        <v>38</v>
      </c>
      <c r="B168" s="93" t="s">
        <v>106</v>
      </c>
      <c r="C168" s="93">
        <v>3</v>
      </c>
      <c r="D168" s="93">
        <v>7</v>
      </c>
      <c r="E168" s="93">
        <v>1</v>
      </c>
      <c r="F168" s="93">
        <v>0</v>
      </c>
      <c r="G168" s="93">
        <v>3</v>
      </c>
      <c r="H168" s="93" t="s">
        <v>33</v>
      </c>
      <c r="I168" s="93" t="s">
        <v>18</v>
      </c>
      <c r="J168" s="93">
        <v>3501</v>
      </c>
      <c r="K168" s="93">
        <v>3500</v>
      </c>
      <c r="L168" s="93">
        <v>1</v>
      </c>
      <c r="M168" s="93">
        <v>1</v>
      </c>
      <c r="N168" s="94">
        <v>100</v>
      </c>
      <c r="O168" s="1">
        <v>0</v>
      </c>
      <c r="P168" s="1">
        <v>13</v>
      </c>
      <c r="Q168" s="1">
        <v>13</v>
      </c>
      <c r="R168" s="1">
        <v>13</v>
      </c>
      <c r="S168" s="1">
        <v>0</v>
      </c>
      <c r="T168" s="1">
        <v>13</v>
      </c>
      <c r="U168" s="1">
        <v>0</v>
      </c>
      <c r="V168" s="1">
        <v>12</v>
      </c>
      <c r="W168" s="1">
        <v>0</v>
      </c>
      <c r="X168" s="1">
        <v>12</v>
      </c>
      <c r="Y168" s="1">
        <v>12</v>
      </c>
      <c r="Z168" s="1">
        <v>12</v>
      </c>
    </row>
    <row r="169" spans="1:26" ht="14.25">
      <c r="A169" s="93">
        <v>38</v>
      </c>
      <c r="B169" s="93" t="s">
        <v>106</v>
      </c>
      <c r="C169" s="93">
        <v>3</v>
      </c>
      <c r="D169" s="93">
        <v>7</v>
      </c>
      <c r="E169" s="93">
        <v>1</v>
      </c>
      <c r="F169" s="93">
        <v>0</v>
      </c>
      <c r="G169" s="93">
        <v>3</v>
      </c>
      <c r="H169" s="93" t="s">
        <v>33</v>
      </c>
      <c r="I169" s="93" t="s">
        <v>18</v>
      </c>
      <c r="J169" s="93">
        <v>3502</v>
      </c>
      <c r="K169" s="93">
        <v>3500</v>
      </c>
      <c r="L169" s="93">
        <v>1</v>
      </c>
      <c r="M169" s="93">
        <v>1</v>
      </c>
      <c r="N169" s="94">
        <v>100</v>
      </c>
      <c r="O169" s="1">
        <v>3</v>
      </c>
      <c r="P169" s="1">
        <v>16</v>
      </c>
      <c r="Q169" s="1">
        <v>6</v>
      </c>
      <c r="R169" s="1">
        <v>3</v>
      </c>
      <c r="S169" s="1">
        <v>16</v>
      </c>
      <c r="T169" s="1">
        <v>6</v>
      </c>
      <c r="U169" s="1">
        <v>3</v>
      </c>
      <c r="V169" s="1">
        <v>16</v>
      </c>
      <c r="W169" s="1">
        <v>6</v>
      </c>
      <c r="X169" s="1">
        <v>3</v>
      </c>
      <c r="Y169" s="1">
        <v>16</v>
      </c>
      <c r="Z169" s="1">
        <v>6</v>
      </c>
    </row>
    <row r="170" spans="1:26" ht="14.25">
      <c r="A170" s="93">
        <v>38</v>
      </c>
      <c r="B170" s="93" t="s">
        <v>106</v>
      </c>
      <c r="C170" s="93">
        <v>3</v>
      </c>
      <c r="D170" s="93">
        <v>7</v>
      </c>
      <c r="E170" s="93">
        <v>1</v>
      </c>
      <c r="F170" s="93">
        <v>0</v>
      </c>
      <c r="G170" s="93">
        <v>3</v>
      </c>
      <c r="H170" s="93" t="s">
        <v>33</v>
      </c>
      <c r="I170" s="93" t="s">
        <v>18</v>
      </c>
      <c r="J170" s="93">
        <v>3503</v>
      </c>
      <c r="K170" s="93">
        <v>3500</v>
      </c>
      <c r="L170" s="93">
        <v>1</v>
      </c>
      <c r="M170" s="93">
        <v>1</v>
      </c>
      <c r="N170" s="94">
        <v>100</v>
      </c>
      <c r="O170" s="1">
        <v>0</v>
      </c>
      <c r="P170" s="1">
        <v>11</v>
      </c>
      <c r="Q170" s="1">
        <v>5</v>
      </c>
      <c r="R170" s="1">
        <v>13</v>
      </c>
      <c r="S170" s="1">
        <v>0</v>
      </c>
      <c r="T170" s="1">
        <v>11</v>
      </c>
      <c r="U170" s="1">
        <v>7</v>
      </c>
      <c r="V170" s="1">
        <v>7</v>
      </c>
      <c r="W170" s="1">
        <v>0</v>
      </c>
      <c r="X170" s="1">
        <v>5</v>
      </c>
      <c r="Y170" s="1">
        <v>7</v>
      </c>
      <c r="Z170" s="1">
        <v>34</v>
      </c>
    </row>
    <row r="171" spans="1:26" ht="14.25">
      <c r="A171" s="93">
        <v>38</v>
      </c>
      <c r="B171" s="93" t="s">
        <v>106</v>
      </c>
      <c r="C171" s="93">
        <v>3</v>
      </c>
      <c r="D171" s="93">
        <v>7</v>
      </c>
      <c r="E171" s="93">
        <v>1</v>
      </c>
      <c r="F171" s="93">
        <v>0</v>
      </c>
      <c r="G171" s="93">
        <v>3</v>
      </c>
      <c r="H171" s="93" t="s">
        <v>33</v>
      </c>
      <c r="I171" s="93" t="s">
        <v>18</v>
      </c>
      <c r="J171" s="93">
        <v>3504</v>
      </c>
      <c r="K171" s="93">
        <v>3500</v>
      </c>
      <c r="L171" s="93">
        <v>1</v>
      </c>
      <c r="M171" s="93">
        <v>1</v>
      </c>
      <c r="N171" s="94">
        <v>100</v>
      </c>
      <c r="O171" s="1">
        <v>2</v>
      </c>
      <c r="P171" s="1">
        <v>2</v>
      </c>
      <c r="Q171" s="1">
        <v>6</v>
      </c>
      <c r="R171" s="1">
        <v>12</v>
      </c>
      <c r="S171" s="1">
        <v>14</v>
      </c>
      <c r="T171" s="1">
        <v>7</v>
      </c>
      <c r="U171" s="1">
        <v>14</v>
      </c>
      <c r="V171" s="1">
        <v>6</v>
      </c>
      <c r="W171" s="1">
        <v>11</v>
      </c>
      <c r="X171" s="1">
        <v>14</v>
      </c>
      <c r="Y171" s="1">
        <v>3</v>
      </c>
      <c r="Z171" s="1">
        <v>9</v>
      </c>
    </row>
    <row r="172" spans="1:26" ht="14.25">
      <c r="A172" s="93">
        <v>38</v>
      </c>
      <c r="B172" s="93" t="s">
        <v>106</v>
      </c>
      <c r="C172" s="93">
        <v>3</v>
      </c>
      <c r="D172" s="93">
        <v>7</v>
      </c>
      <c r="E172" s="93">
        <v>1</v>
      </c>
      <c r="F172" s="93">
        <v>0</v>
      </c>
      <c r="G172" s="93">
        <v>3</v>
      </c>
      <c r="H172" s="93" t="s">
        <v>33</v>
      </c>
      <c r="I172" s="93" t="s">
        <v>18</v>
      </c>
      <c r="J172" s="93">
        <v>3505</v>
      </c>
      <c r="K172" s="93">
        <v>3500</v>
      </c>
      <c r="L172" s="93">
        <v>1</v>
      </c>
      <c r="M172" s="93">
        <v>1</v>
      </c>
      <c r="N172" s="94">
        <v>100</v>
      </c>
      <c r="O172" s="1">
        <v>1</v>
      </c>
      <c r="P172" s="1">
        <v>8</v>
      </c>
      <c r="Q172" s="1">
        <v>8</v>
      </c>
      <c r="R172" s="1">
        <v>8</v>
      </c>
      <c r="S172" s="1">
        <v>8</v>
      </c>
      <c r="T172" s="1">
        <v>9</v>
      </c>
      <c r="U172" s="1">
        <v>9</v>
      </c>
      <c r="V172" s="1">
        <v>9</v>
      </c>
      <c r="W172" s="1">
        <v>9</v>
      </c>
      <c r="X172" s="1">
        <v>9</v>
      </c>
      <c r="Y172" s="1">
        <v>9</v>
      </c>
      <c r="Z172" s="1">
        <v>13</v>
      </c>
    </row>
    <row r="173" spans="1:26" ht="14.25">
      <c r="A173" s="93">
        <v>38</v>
      </c>
      <c r="B173" s="93" t="s">
        <v>106</v>
      </c>
      <c r="C173" s="93">
        <v>3</v>
      </c>
      <c r="D173" s="93">
        <v>7</v>
      </c>
      <c r="E173" s="93">
        <v>1</v>
      </c>
      <c r="F173" s="93">
        <v>0</v>
      </c>
      <c r="G173" s="93">
        <v>3</v>
      </c>
      <c r="H173" s="93" t="s">
        <v>33</v>
      </c>
      <c r="I173" s="93" t="s">
        <v>18</v>
      </c>
      <c r="J173" s="93">
        <v>3506</v>
      </c>
      <c r="K173" s="93">
        <v>3500</v>
      </c>
      <c r="L173" s="93">
        <v>1</v>
      </c>
      <c r="M173" s="93">
        <v>1</v>
      </c>
      <c r="N173" s="94">
        <v>100</v>
      </c>
      <c r="O173" s="1">
        <v>7</v>
      </c>
      <c r="P173" s="1">
        <v>7</v>
      </c>
      <c r="Q173" s="1">
        <v>7</v>
      </c>
      <c r="R173" s="1">
        <v>11</v>
      </c>
      <c r="S173" s="1">
        <v>7</v>
      </c>
      <c r="T173" s="1">
        <v>7</v>
      </c>
      <c r="U173" s="1">
        <v>7</v>
      </c>
      <c r="V173" s="1">
        <v>15</v>
      </c>
      <c r="W173" s="1">
        <v>7</v>
      </c>
      <c r="X173" s="1">
        <v>7</v>
      </c>
      <c r="Y173" s="1">
        <v>7</v>
      </c>
      <c r="Z173" s="1">
        <v>11</v>
      </c>
    </row>
    <row r="174" spans="1:26" ht="14.25">
      <c r="A174" s="93">
        <v>38</v>
      </c>
      <c r="B174" s="93" t="s">
        <v>106</v>
      </c>
      <c r="C174" s="93">
        <v>3</v>
      </c>
      <c r="D174" s="93">
        <v>7</v>
      </c>
      <c r="E174" s="93">
        <v>1</v>
      </c>
      <c r="F174" s="93">
        <v>0</v>
      </c>
      <c r="G174" s="93">
        <v>3</v>
      </c>
      <c r="H174" s="93" t="s">
        <v>33</v>
      </c>
      <c r="I174" s="93" t="s">
        <v>18</v>
      </c>
      <c r="J174" s="93">
        <v>3601</v>
      </c>
      <c r="K174" s="93">
        <v>3600</v>
      </c>
      <c r="L174" s="93">
        <v>1</v>
      </c>
      <c r="M174" s="93">
        <v>1</v>
      </c>
      <c r="N174" s="94">
        <v>100</v>
      </c>
      <c r="O174" s="1">
        <v>0</v>
      </c>
      <c r="P174" s="1">
        <v>0</v>
      </c>
      <c r="Q174" s="1">
        <v>50</v>
      </c>
      <c r="R174" s="1">
        <v>0</v>
      </c>
      <c r="S174" s="1">
        <v>0</v>
      </c>
      <c r="T174" s="1">
        <v>0</v>
      </c>
      <c r="U174" s="1">
        <v>50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</row>
    <row r="175" spans="1:26" ht="14.25">
      <c r="A175" s="93">
        <v>38</v>
      </c>
      <c r="B175" s="93" t="s">
        <v>106</v>
      </c>
      <c r="C175" s="93">
        <v>3</v>
      </c>
      <c r="D175" s="93">
        <v>7</v>
      </c>
      <c r="E175" s="93">
        <v>1</v>
      </c>
      <c r="F175" s="93">
        <v>0</v>
      </c>
      <c r="G175" s="93">
        <v>3</v>
      </c>
      <c r="H175" s="93" t="s">
        <v>33</v>
      </c>
      <c r="I175" s="93" t="s">
        <v>18</v>
      </c>
      <c r="J175" s="93">
        <v>3602</v>
      </c>
      <c r="K175" s="93">
        <v>3600</v>
      </c>
      <c r="L175" s="93">
        <v>1</v>
      </c>
      <c r="M175" s="93">
        <v>1</v>
      </c>
      <c r="N175" s="94">
        <v>100</v>
      </c>
      <c r="O175" s="1">
        <v>14</v>
      </c>
      <c r="P175" s="1">
        <v>0</v>
      </c>
      <c r="Q175" s="1">
        <v>0</v>
      </c>
      <c r="R175" s="1">
        <v>29</v>
      </c>
      <c r="S175" s="1">
        <v>0</v>
      </c>
      <c r="T175" s="1">
        <v>0</v>
      </c>
      <c r="U175" s="1">
        <v>14</v>
      </c>
      <c r="V175" s="1">
        <v>0</v>
      </c>
      <c r="W175" s="1">
        <v>0</v>
      </c>
      <c r="X175" s="1">
        <v>0</v>
      </c>
      <c r="Y175" s="1">
        <v>29</v>
      </c>
      <c r="Z175" s="1">
        <v>14</v>
      </c>
    </row>
    <row r="176" spans="1:26" ht="14.25">
      <c r="A176" s="93">
        <v>38</v>
      </c>
      <c r="B176" s="93" t="s">
        <v>106</v>
      </c>
      <c r="C176" s="93">
        <v>3</v>
      </c>
      <c r="D176" s="93">
        <v>7</v>
      </c>
      <c r="E176" s="93">
        <v>1</v>
      </c>
      <c r="F176" s="93">
        <v>0</v>
      </c>
      <c r="G176" s="93">
        <v>3</v>
      </c>
      <c r="H176" s="93" t="s">
        <v>33</v>
      </c>
      <c r="I176" s="93" t="s">
        <v>18</v>
      </c>
      <c r="J176" s="93">
        <v>3603</v>
      </c>
      <c r="K176" s="93">
        <v>3600</v>
      </c>
      <c r="L176" s="93">
        <v>1</v>
      </c>
      <c r="M176" s="93">
        <v>1</v>
      </c>
      <c r="N176" s="94">
        <v>100</v>
      </c>
      <c r="O176" s="1">
        <v>7</v>
      </c>
      <c r="P176" s="1">
        <v>15</v>
      </c>
      <c r="Q176" s="1">
        <v>6</v>
      </c>
      <c r="R176" s="1">
        <v>6</v>
      </c>
      <c r="S176" s="1">
        <v>6</v>
      </c>
      <c r="T176" s="1">
        <v>15</v>
      </c>
      <c r="U176" s="1">
        <v>6</v>
      </c>
      <c r="V176" s="1">
        <v>6</v>
      </c>
      <c r="W176" s="1">
        <v>6</v>
      </c>
      <c r="X176" s="1">
        <v>15</v>
      </c>
      <c r="Y176" s="1">
        <v>6</v>
      </c>
      <c r="Z176" s="1">
        <v>6</v>
      </c>
    </row>
    <row r="177" spans="1:26" ht="14.25">
      <c r="A177" s="93">
        <v>38</v>
      </c>
      <c r="B177" s="93" t="s">
        <v>106</v>
      </c>
      <c r="C177" s="93">
        <v>3</v>
      </c>
      <c r="D177" s="93">
        <v>7</v>
      </c>
      <c r="E177" s="93">
        <v>1</v>
      </c>
      <c r="F177" s="93">
        <v>0</v>
      </c>
      <c r="G177" s="93">
        <v>3</v>
      </c>
      <c r="H177" s="93" t="s">
        <v>33</v>
      </c>
      <c r="I177" s="93" t="s">
        <v>18</v>
      </c>
      <c r="J177" s="93">
        <v>3804</v>
      </c>
      <c r="K177" s="93">
        <v>3804</v>
      </c>
      <c r="L177" s="93">
        <v>1</v>
      </c>
      <c r="M177" s="93">
        <v>1</v>
      </c>
      <c r="N177" s="94">
        <v>100</v>
      </c>
      <c r="O177" s="1">
        <v>1</v>
      </c>
      <c r="P177" s="1">
        <v>11</v>
      </c>
      <c r="Q177" s="1">
        <v>11</v>
      </c>
      <c r="R177" s="1">
        <v>2</v>
      </c>
      <c r="S177" s="1">
        <v>3</v>
      </c>
      <c r="T177" s="1">
        <v>3</v>
      </c>
      <c r="U177" s="1">
        <v>2</v>
      </c>
      <c r="V177" s="1">
        <v>13</v>
      </c>
      <c r="W177" s="1">
        <v>11</v>
      </c>
      <c r="X177" s="1">
        <v>19</v>
      </c>
      <c r="Y177" s="1">
        <v>19</v>
      </c>
      <c r="Z177" s="1">
        <v>5</v>
      </c>
    </row>
    <row r="178" spans="1:26" ht="14.25">
      <c r="A178" s="93">
        <v>38</v>
      </c>
      <c r="B178" s="93" t="s">
        <v>106</v>
      </c>
      <c r="C178" s="93">
        <v>3</v>
      </c>
      <c r="D178" s="93">
        <v>7</v>
      </c>
      <c r="E178" s="93">
        <v>1</v>
      </c>
      <c r="F178" s="93">
        <v>0</v>
      </c>
      <c r="G178" s="93">
        <v>3</v>
      </c>
      <c r="H178" s="93" t="s">
        <v>33</v>
      </c>
      <c r="I178" s="93" t="s">
        <v>18</v>
      </c>
      <c r="J178" s="93">
        <v>3811</v>
      </c>
      <c r="K178" s="93">
        <v>3811</v>
      </c>
      <c r="L178" s="93">
        <v>1</v>
      </c>
      <c r="M178" s="93">
        <v>1</v>
      </c>
      <c r="N178" s="94">
        <v>100</v>
      </c>
      <c r="O178" s="1">
        <v>7</v>
      </c>
      <c r="P178" s="1">
        <v>7</v>
      </c>
      <c r="Q178" s="1">
        <v>8</v>
      </c>
      <c r="R178" s="1">
        <v>8</v>
      </c>
      <c r="S178" s="1">
        <v>9</v>
      </c>
      <c r="T178" s="1">
        <v>9</v>
      </c>
      <c r="U178" s="1">
        <v>7</v>
      </c>
      <c r="V178" s="1">
        <v>6</v>
      </c>
      <c r="W178" s="1">
        <v>11</v>
      </c>
      <c r="X178" s="1">
        <v>6</v>
      </c>
      <c r="Y178" s="1">
        <v>11</v>
      </c>
      <c r="Z178" s="1">
        <v>11</v>
      </c>
    </row>
    <row r="179" spans="1:26" ht="14.25">
      <c r="A179" s="93">
        <v>38</v>
      </c>
      <c r="B179" s="93" t="s">
        <v>106</v>
      </c>
      <c r="C179" s="93">
        <v>3</v>
      </c>
      <c r="D179" s="93">
        <v>7</v>
      </c>
      <c r="E179" s="93">
        <v>1</v>
      </c>
      <c r="F179" s="93">
        <v>0</v>
      </c>
      <c r="G179" s="93">
        <v>3</v>
      </c>
      <c r="H179" s="93" t="s">
        <v>33</v>
      </c>
      <c r="I179" s="93" t="s">
        <v>18</v>
      </c>
      <c r="J179" s="93">
        <v>3813</v>
      </c>
      <c r="K179" s="93">
        <v>3813</v>
      </c>
      <c r="L179" s="93">
        <v>1</v>
      </c>
      <c r="M179" s="93">
        <v>1</v>
      </c>
      <c r="N179" s="94">
        <v>100</v>
      </c>
      <c r="O179" s="1">
        <v>7</v>
      </c>
      <c r="P179" s="1">
        <v>16</v>
      </c>
      <c r="Q179" s="1">
        <v>7</v>
      </c>
      <c r="R179" s="1">
        <v>16</v>
      </c>
      <c r="S179" s="1">
        <v>1</v>
      </c>
      <c r="T179" s="1">
        <v>7</v>
      </c>
      <c r="U179" s="1">
        <v>7</v>
      </c>
      <c r="V179" s="1">
        <v>11</v>
      </c>
      <c r="W179" s="1">
        <v>10</v>
      </c>
      <c r="X179" s="1">
        <v>10</v>
      </c>
      <c r="Y179" s="1">
        <v>1</v>
      </c>
      <c r="Z179" s="1">
        <v>7</v>
      </c>
    </row>
    <row r="180" spans="1:26" ht="14.25">
      <c r="A180" s="93">
        <v>38</v>
      </c>
      <c r="B180" s="93" t="s">
        <v>106</v>
      </c>
      <c r="C180" s="93">
        <v>3</v>
      </c>
      <c r="D180" s="93">
        <v>7</v>
      </c>
      <c r="E180" s="93">
        <v>1</v>
      </c>
      <c r="F180" s="93">
        <v>0</v>
      </c>
      <c r="G180" s="93">
        <v>3</v>
      </c>
      <c r="H180" s="93" t="s">
        <v>33</v>
      </c>
      <c r="I180" s="93" t="s">
        <v>18</v>
      </c>
      <c r="J180" s="93">
        <v>3817</v>
      </c>
      <c r="K180" s="93">
        <v>3817</v>
      </c>
      <c r="L180" s="93">
        <v>1</v>
      </c>
      <c r="M180" s="93">
        <v>1</v>
      </c>
      <c r="N180" s="94">
        <v>100</v>
      </c>
      <c r="O180" s="1">
        <v>7</v>
      </c>
      <c r="P180" s="1">
        <v>7</v>
      </c>
      <c r="Q180" s="1">
        <v>7</v>
      </c>
      <c r="R180" s="1">
        <v>13</v>
      </c>
      <c r="S180" s="1">
        <v>12</v>
      </c>
      <c r="T180" s="1">
        <v>9</v>
      </c>
      <c r="U180" s="1">
        <v>7</v>
      </c>
      <c r="V180" s="1">
        <v>7</v>
      </c>
      <c r="W180" s="1">
        <v>7</v>
      </c>
      <c r="X180" s="1">
        <v>7</v>
      </c>
      <c r="Y180" s="1">
        <v>7</v>
      </c>
      <c r="Z180" s="1">
        <v>10</v>
      </c>
    </row>
    <row r="181" spans="1:26" ht="14.25">
      <c r="A181" s="93">
        <v>38</v>
      </c>
      <c r="B181" s="93" t="s">
        <v>106</v>
      </c>
      <c r="C181" s="93">
        <v>3</v>
      </c>
      <c r="D181" s="93">
        <v>7</v>
      </c>
      <c r="E181" s="93">
        <v>1</v>
      </c>
      <c r="F181" s="93">
        <v>0</v>
      </c>
      <c r="G181" s="93">
        <v>3</v>
      </c>
      <c r="H181" s="93" t="s">
        <v>33</v>
      </c>
      <c r="I181" s="93" t="s">
        <v>18</v>
      </c>
      <c r="J181" s="93">
        <v>3819</v>
      </c>
      <c r="K181" s="93">
        <v>3819</v>
      </c>
      <c r="L181" s="93">
        <v>1</v>
      </c>
      <c r="M181" s="93">
        <v>1</v>
      </c>
      <c r="N181" s="94">
        <v>100</v>
      </c>
      <c r="O181" s="1">
        <v>6</v>
      </c>
      <c r="P181" s="1">
        <v>12</v>
      </c>
      <c r="Q181" s="1">
        <v>10</v>
      </c>
      <c r="R181" s="1">
        <v>10</v>
      </c>
      <c r="S181" s="1">
        <v>5</v>
      </c>
      <c r="T181" s="1">
        <v>9</v>
      </c>
      <c r="U181" s="1">
        <v>10</v>
      </c>
      <c r="V181" s="1">
        <v>5</v>
      </c>
      <c r="W181" s="1">
        <v>12</v>
      </c>
      <c r="X181" s="1">
        <v>5</v>
      </c>
      <c r="Y181" s="1">
        <v>11</v>
      </c>
      <c r="Z181" s="1">
        <v>5</v>
      </c>
    </row>
    <row r="182" spans="1:26" ht="14.25">
      <c r="A182" s="93">
        <v>38</v>
      </c>
      <c r="B182" s="93" t="s">
        <v>106</v>
      </c>
      <c r="C182" s="93">
        <v>3</v>
      </c>
      <c r="D182" s="93">
        <v>7</v>
      </c>
      <c r="E182" s="93">
        <v>1</v>
      </c>
      <c r="F182" s="93">
        <v>0</v>
      </c>
      <c r="G182" s="93">
        <v>3</v>
      </c>
      <c r="H182" s="93" t="s">
        <v>33</v>
      </c>
      <c r="I182" s="93" t="s">
        <v>18</v>
      </c>
      <c r="J182" s="93">
        <v>3821</v>
      </c>
      <c r="K182" s="93">
        <v>3821</v>
      </c>
      <c r="L182" s="93">
        <v>1</v>
      </c>
      <c r="M182" s="93">
        <v>1</v>
      </c>
      <c r="N182" s="94">
        <v>100</v>
      </c>
      <c r="O182" s="1">
        <v>0</v>
      </c>
      <c r="P182" s="1">
        <v>33</v>
      </c>
      <c r="Q182" s="1">
        <v>0</v>
      </c>
      <c r="R182" s="1">
        <v>0</v>
      </c>
      <c r="S182" s="1">
        <v>33</v>
      </c>
      <c r="T182" s="1">
        <v>0</v>
      </c>
      <c r="U182" s="1">
        <v>0</v>
      </c>
      <c r="V182" s="1">
        <v>0</v>
      </c>
      <c r="W182" s="1">
        <v>34</v>
      </c>
      <c r="X182" s="1">
        <v>0</v>
      </c>
      <c r="Y182" s="1">
        <v>0</v>
      </c>
      <c r="Z182" s="1">
        <v>0</v>
      </c>
    </row>
    <row r="183" spans="1:26" ht="14.25">
      <c r="A183" s="93">
        <v>38</v>
      </c>
      <c r="B183" s="93" t="s">
        <v>106</v>
      </c>
      <c r="C183" s="93">
        <v>3</v>
      </c>
      <c r="D183" s="93">
        <v>7</v>
      </c>
      <c r="E183" s="93">
        <v>1</v>
      </c>
      <c r="F183" s="93">
        <v>0</v>
      </c>
      <c r="G183" s="93">
        <v>3</v>
      </c>
      <c r="H183" s="93" t="s">
        <v>33</v>
      </c>
      <c r="I183" s="93" t="s">
        <v>18</v>
      </c>
      <c r="J183" s="93">
        <v>3903</v>
      </c>
      <c r="K183" s="93">
        <v>3900</v>
      </c>
      <c r="L183" s="93">
        <v>1</v>
      </c>
      <c r="M183" s="93">
        <v>1</v>
      </c>
      <c r="N183" s="94">
        <v>100</v>
      </c>
      <c r="O183" s="1">
        <v>0</v>
      </c>
      <c r="P183" s="1">
        <v>25</v>
      </c>
      <c r="Q183" s="1">
        <v>0</v>
      </c>
      <c r="R183" s="1">
        <v>0</v>
      </c>
      <c r="S183" s="1">
        <v>0</v>
      </c>
      <c r="T183" s="1">
        <v>25</v>
      </c>
      <c r="U183" s="1">
        <v>0</v>
      </c>
      <c r="V183" s="1">
        <v>0</v>
      </c>
      <c r="W183" s="1">
        <v>25</v>
      </c>
      <c r="X183" s="1">
        <v>0</v>
      </c>
      <c r="Y183" s="1">
        <v>0</v>
      </c>
      <c r="Z183" s="1">
        <v>25</v>
      </c>
    </row>
    <row r="184" spans="1:26" ht="14.25">
      <c r="A184" s="93">
        <v>38</v>
      </c>
      <c r="B184" s="93" t="s">
        <v>106</v>
      </c>
      <c r="C184" s="93">
        <v>3</v>
      </c>
      <c r="D184" s="93">
        <v>7</v>
      </c>
      <c r="E184" s="93">
        <v>3</v>
      </c>
      <c r="F184" s="93">
        <v>0</v>
      </c>
      <c r="G184" s="93">
        <v>4</v>
      </c>
      <c r="H184" s="93" t="s">
        <v>33</v>
      </c>
      <c r="I184" s="93" t="s">
        <v>23</v>
      </c>
      <c r="J184" s="93">
        <v>1103</v>
      </c>
      <c r="K184" s="93">
        <v>1103</v>
      </c>
      <c r="L184" s="93">
        <v>1</v>
      </c>
      <c r="M184" s="93">
        <v>1</v>
      </c>
      <c r="N184" s="94">
        <v>100</v>
      </c>
      <c r="O184" s="1">
        <v>8</v>
      </c>
      <c r="P184" s="1">
        <v>8</v>
      </c>
      <c r="Q184" s="1">
        <v>9</v>
      </c>
      <c r="R184" s="1">
        <v>8</v>
      </c>
      <c r="S184" s="1">
        <v>8</v>
      </c>
      <c r="T184" s="1">
        <v>9</v>
      </c>
      <c r="U184" s="1">
        <v>8</v>
      </c>
      <c r="V184" s="1">
        <v>8</v>
      </c>
      <c r="W184" s="1">
        <v>9</v>
      </c>
      <c r="X184" s="1">
        <v>8</v>
      </c>
      <c r="Y184" s="1">
        <v>8</v>
      </c>
      <c r="Z184" s="1">
        <v>9</v>
      </c>
    </row>
    <row r="185" spans="1:26" ht="14.25">
      <c r="A185" s="93">
        <v>38</v>
      </c>
      <c r="B185" s="93" t="s">
        <v>106</v>
      </c>
      <c r="C185" s="93">
        <v>3</v>
      </c>
      <c r="D185" s="93">
        <v>7</v>
      </c>
      <c r="E185" s="93">
        <v>3</v>
      </c>
      <c r="F185" s="93">
        <v>0</v>
      </c>
      <c r="G185" s="93">
        <v>4</v>
      </c>
      <c r="H185" s="93" t="s">
        <v>33</v>
      </c>
      <c r="I185" s="93" t="s">
        <v>23</v>
      </c>
      <c r="J185" s="93">
        <v>1302</v>
      </c>
      <c r="K185" s="93">
        <v>1302</v>
      </c>
      <c r="L185" s="93">
        <v>1</v>
      </c>
      <c r="M185" s="93">
        <v>1</v>
      </c>
      <c r="N185" s="94">
        <v>100</v>
      </c>
      <c r="O185" s="1">
        <v>8</v>
      </c>
      <c r="P185" s="1">
        <v>8</v>
      </c>
      <c r="Q185" s="1">
        <v>9</v>
      </c>
      <c r="R185" s="1">
        <v>8</v>
      </c>
      <c r="S185" s="1">
        <v>8</v>
      </c>
      <c r="T185" s="1">
        <v>9</v>
      </c>
      <c r="U185" s="1">
        <v>8</v>
      </c>
      <c r="V185" s="1">
        <v>8</v>
      </c>
      <c r="W185" s="1">
        <v>9</v>
      </c>
      <c r="X185" s="1">
        <v>8</v>
      </c>
      <c r="Y185" s="1">
        <v>8</v>
      </c>
      <c r="Z185" s="1">
        <v>9</v>
      </c>
    </row>
    <row r="186" spans="1:26" ht="14.25">
      <c r="A186" s="93">
        <v>38</v>
      </c>
      <c r="B186" s="93" t="s">
        <v>106</v>
      </c>
      <c r="C186" s="93">
        <v>3</v>
      </c>
      <c r="D186" s="93">
        <v>7</v>
      </c>
      <c r="E186" s="93">
        <v>3</v>
      </c>
      <c r="F186" s="93">
        <v>0</v>
      </c>
      <c r="G186" s="93">
        <v>4</v>
      </c>
      <c r="H186" s="93" t="s">
        <v>33</v>
      </c>
      <c r="I186" s="93" t="s">
        <v>23</v>
      </c>
      <c r="J186" s="93">
        <v>1305</v>
      </c>
      <c r="K186" s="93">
        <v>1305</v>
      </c>
      <c r="L186" s="93">
        <v>1</v>
      </c>
      <c r="M186" s="93">
        <v>1</v>
      </c>
      <c r="N186" s="94">
        <v>100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50</v>
      </c>
      <c r="V186" s="1">
        <v>0</v>
      </c>
      <c r="W186" s="1">
        <v>0</v>
      </c>
      <c r="X186" s="1">
        <v>0</v>
      </c>
      <c r="Y186" s="1">
        <v>0</v>
      </c>
      <c r="Z186" s="1">
        <v>50</v>
      </c>
    </row>
    <row r="187" spans="1:26" ht="14.25">
      <c r="A187" s="93">
        <v>38</v>
      </c>
      <c r="B187" s="93" t="s">
        <v>106</v>
      </c>
      <c r="C187" s="93">
        <v>3</v>
      </c>
      <c r="D187" s="93">
        <v>7</v>
      </c>
      <c r="E187" s="93">
        <v>3</v>
      </c>
      <c r="F187" s="93">
        <v>0</v>
      </c>
      <c r="G187" s="93">
        <v>4</v>
      </c>
      <c r="H187" s="93" t="s">
        <v>33</v>
      </c>
      <c r="I187" s="93" t="s">
        <v>23</v>
      </c>
      <c r="J187" s="93">
        <v>1306</v>
      </c>
      <c r="K187" s="93">
        <v>1306</v>
      </c>
      <c r="L187" s="93">
        <v>1</v>
      </c>
      <c r="M187" s="93">
        <v>1</v>
      </c>
      <c r="N187" s="94">
        <v>100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100</v>
      </c>
    </row>
    <row r="188" spans="1:26" ht="14.25">
      <c r="A188" s="93">
        <v>38</v>
      </c>
      <c r="B188" s="93" t="s">
        <v>106</v>
      </c>
      <c r="C188" s="93">
        <v>3</v>
      </c>
      <c r="D188" s="93">
        <v>7</v>
      </c>
      <c r="E188" s="93">
        <v>3</v>
      </c>
      <c r="F188" s="93">
        <v>0</v>
      </c>
      <c r="G188" s="93">
        <v>4</v>
      </c>
      <c r="H188" s="93" t="s">
        <v>33</v>
      </c>
      <c r="I188" s="93" t="s">
        <v>23</v>
      </c>
      <c r="J188" s="93">
        <v>1324</v>
      </c>
      <c r="K188" s="93">
        <v>1324</v>
      </c>
      <c r="L188" s="93">
        <v>1</v>
      </c>
      <c r="M188" s="93">
        <v>1</v>
      </c>
      <c r="N188" s="94">
        <v>100</v>
      </c>
      <c r="O188" s="1">
        <v>8</v>
      </c>
      <c r="P188" s="1">
        <v>8</v>
      </c>
      <c r="Q188" s="1">
        <v>9</v>
      </c>
      <c r="R188" s="1">
        <v>8</v>
      </c>
      <c r="S188" s="1">
        <v>8</v>
      </c>
      <c r="T188" s="1">
        <v>9</v>
      </c>
      <c r="U188" s="1">
        <v>8</v>
      </c>
      <c r="V188" s="1">
        <v>8</v>
      </c>
      <c r="W188" s="1">
        <v>9</v>
      </c>
      <c r="X188" s="1">
        <v>8</v>
      </c>
      <c r="Y188" s="1">
        <v>8</v>
      </c>
      <c r="Z188" s="1">
        <v>9</v>
      </c>
    </row>
    <row r="189" spans="1:26" ht="14.25">
      <c r="A189" s="93">
        <v>38</v>
      </c>
      <c r="B189" s="93" t="s">
        <v>106</v>
      </c>
      <c r="C189" s="93">
        <v>3</v>
      </c>
      <c r="D189" s="93">
        <v>7</v>
      </c>
      <c r="E189" s="93">
        <v>3</v>
      </c>
      <c r="F189" s="93">
        <v>0</v>
      </c>
      <c r="G189" s="93">
        <v>4</v>
      </c>
      <c r="H189" s="93" t="s">
        <v>33</v>
      </c>
      <c r="I189" s="93" t="s">
        <v>23</v>
      </c>
      <c r="J189" s="93">
        <v>1401</v>
      </c>
      <c r="K189" s="93">
        <v>1401</v>
      </c>
      <c r="L189" s="93">
        <v>1</v>
      </c>
      <c r="M189" s="93">
        <v>1</v>
      </c>
      <c r="N189" s="94">
        <v>100</v>
      </c>
      <c r="O189" s="1">
        <v>8</v>
      </c>
      <c r="P189" s="1">
        <v>8</v>
      </c>
      <c r="Q189" s="1">
        <v>9</v>
      </c>
      <c r="R189" s="1">
        <v>8</v>
      </c>
      <c r="S189" s="1">
        <v>8</v>
      </c>
      <c r="T189" s="1">
        <v>9</v>
      </c>
      <c r="U189" s="1">
        <v>8</v>
      </c>
      <c r="V189" s="1">
        <v>8</v>
      </c>
      <c r="W189" s="1">
        <v>9</v>
      </c>
      <c r="X189" s="1">
        <v>8</v>
      </c>
      <c r="Y189" s="1">
        <v>8</v>
      </c>
      <c r="Z189" s="1">
        <v>9</v>
      </c>
    </row>
    <row r="190" spans="1:26" ht="14.25">
      <c r="A190" s="93">
        <v>38</v>
      </c>
      <c r="B190" s="93" t="s">
        <v>106</v>
      </c>
      <c r="C190" s="93">
        <v>3</v>
      </c>
      <c r="D190" s="93">
        <v>7</v>
      </c>
      <c r="E190" s="93">
        <v>3</v>
      </c>
      <c r="F190" s="93">
        <v>0</v>
      </c>
      <c r="G190" s="93">
        <v>4</v>
      </c>
      <c r="H190" s="93" t="s">
        <v>33</v>
      </c>
      <c r="I190" s="93" t="s">
        <v>23</v>
      </c>
      <c r="J190" s="93">
        <v>1403</v>
      </c>
      <c r="K190" s="93">
        <v>1403</v>
      </c>
      <c r="L190" s="93">
        <v>1</v>
      </c>
      <c r="M190" s="93">
        <v>1</v>
      </c>
      <c r="N190" s="94">
        <v>100</v>
      </c>
      <c r="O190" s="1">
        <v>8</v>
      </c>
      <c r="P190" s="1">
        <v>8</v>
      </c>
      <c r="Q190" s="1">
        <v>9</v>
      </c>
      <c r="R190" s="1">
        <v>8</v>
      </c>
      <c r="S190" s="1">
        <v>8</v>
      </c>
      <c r="T190" s="1">
        <v>9</v>
      </c>
      <c r="U190" s="1">
        <v>8</v>
      </c>
      <c r="V190" s="1">
        <v>8</v>
      </c>
      <c r="W190" s="1">
        <v>9</v>
      </c>
      <c r="X190" s="1">
        <v>8</v>
      </c>
      <c r="Y190" s="1">
        <v>8</v>
      </c>
      <c r="Z190" s="1">
        <v>9</v>
      </c>
    </row>
    <row r="191" spans="1:26" ht="14.25">
      <c r="A191" s="93">
        <v>38</v>
      </c>
      <c r="B191" s="93" t="s">
        <v>106</v>
      </c>
      <c r="C191" s="93">
        <v>3</v>
      </c>
      <c r="D191" s="93">
        <v>7</v>
      </c>
      <c r="E191" s="93">
        <v>3</v>
      </c>
      <c r="F191" s="93">
        <v>0</v>
      </c>
      <c r="G191" s="93">
        <v>4</v>
      </c>
      <c r="H191" s="93" t="s">
        <v>33</v>
      </c>
      <c r="I191" s="93" t="s">
        <v>23</v>
      </c>
      <c r="J191" s="93">
        <v>1404</v>
      </c>
      <c r="K191" s="93">
        <v>1404</v>
      </c>
      <c r="L191" s="93">
        <v>1</v>
      </c>
      <c r="M191" s="93">
        <v>1</v>
      </c>
      <c r="N191" s="94">
        <v>100</v>
      </c>
      <c r="O191" s="1">
        <v>8</v>
      </c>
      <c r="P191" s="1">
        <v>8</v>
      </c>
      <c r="Q191" s="1">
        <v>9</v>
      </c>
      <c r="R191" s="1">
        <v>8</v>
      </c>
      <c r="S191" s="1">
        <v>8</v>
      </c>
      <c r="T191" s="1">
        <v>9</v>
      </c>
      <c r="U191" s="1">
        <v>8</v>
      </c>
      <c r="V191" s="1">
        <v>8</v>
      </c>
      <c r="W191" s="1">
        <v>9</v>
      </c>
      <c r="X191" s="1">
        <v>8</v>
      </c>
      <c r="Y191" s="1">
        <v>8</v>
      </c>
      <c r="Z191" s="1">
        <v>9</v>
      </c>
    </row>
    <row r="192" spans="1:26" ht="14.25">
      <c r="A192" s="93">
        <v>38</v>
      </c>
      <c r="B192" s="93" t="s">
        <v>106</v>
      </c>
      <c r="C192" s="93">
        <v>3</v>
      </c>
      <c r="D192" s="93">
        <v>7</v>
      </c>
      <c r="E192" s="93">
        <v>3</v>
      </c>
      <c r="F192" s="93">
        <v>0</v>
      </c>
      <c r="G192" s="93">
        <v>4</v>
      </c>
      <c r="H192" s="93" t="s">
        <v>33</v>
      </c>
      <c r="I192" s="93" t="s">
        <v>23</v>
      </c>
      <c r="J192" s="93">
        <v>1406</v>
      </c>
      <c r="K192" s="93">
        <v>1406</v>
      </c>
      <c r="L192" s="93">
        <v>1</v>
      </c>
      <c r="M192" s="93">
        <v>1</v>
      </c>
      <c r="N192" s="94">
        <v>100</v>
      </c>
      <c r="O192" s="1">
        <v>0</v>
      </c>
      <c r="P192" s="1">
        <v>0</v>
      </c>
      <c r="Q192" s="1">
        <v>0</v>
      </c>
      <c r="R192" s="1">
        <v>0</v>
      </c>
      <c r="S192" s="1">
        <v>100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 ht="14.25">
      <c r="A193" s="93">
        <v>38</v>
      </c>
      <c r="B193" s="93" t="s">
        <v>106</v>
      </c>
      <c r="C193" s="93">
        <v>3</v>
      </c>
      <c r="D193" s="93">
        <v>7</v>
      </c>
      <c r="E193" s="93">
        <v>3</v>
      </c>
      <c r="F193" s="93">
        <v>0</v>
      </c>
      <c r="G193" s="93">
        <v>4</v>
      </c>
      <c r="H193" s="93" t="s">
        <v>33</v>
      </c>
      <c r="I193" s="93" t="s">
        <v>23</v>
      </c>
      <c r="J193" s="93">
        <v>1407</v>
      </c>
      <c r="K193" s="93">
        <v>1407</v>
      </c>
      <c r="L193" s="93">
        <v>1</v>
      </c>
      <c r="M193" s="93">
        <v>1</v>
      </c>
      <c r="N193" s="94">
        <v>100</v>
      </c>
      <c r="O193" s="1">
        <v>8</v>
      </c>
      <c r="P193" s="1">
        <v>8</v>
      </c>
      <c r="Q193" s="1">
        <v>9</v>
      </c>
      <c r="R193" s="1">
        <v>8</v>
      </c>
      <c r="S193" s="1">
        <v>8</v>
      </c>
      <c r="T193" s="1">
        <v>9</v>
      </c>
      <c r="U193" s="1">
        <v>8</v>
      </c>
      <c r="V193" s="1">
        <v>8</v>
      </c>
      <c r="W193" s="1">
        <v>9</v>
      </c>
      <c r="X193" s="1">
        <v>8</v>
      </c>
      <c r="Y193" s="1">
        <v>8</v>
      </c>
      <c r="Z193" s="1">
        <v>9</v>
      </c>
    </row>
    <row r="194" spans="1:26" ht="14.25">
      <c r="A194" s="93">
        <v>38</v>
      </c>
      <c r="B194" s="93" t="s">
        <v>106</v>
      </c>
      <c r="C194" s="93">
        <v>3</v>
      </c>
      <c r="D194" s="93">
        <v>7</v>
      </c>
      <c r="E194" s="93">
        <v>3</v>
      </c>
      <c r="F194" s="93">
        <v>0</v>
      </c>
      <c r="G194" s="93">
        <v>4</v>
      </c>
      <c r="H194" s="93" t="s">
        <v>33</v>
      </c>
      <c r="I194" s="93" t="s">
        <v>23</v>
      </c>
      <c r="J194" s="93">
        <v>1408</v>
      </c>
      <c r="K194" s="93">
        <v>1408</v>
      </c>
      <c r="L194" s="93">
        <v>1</v>
      </c>
      <c r="M194" s="93">
        <v>1</v>
      </c>
      <c r="N194" s="94">
        <v>100</v>
      </c>
      <c r="O194" s="1">
        <v>8</v>
      </c>
      <c r="P194" s="1">
        <v>8</v>
      </c>
      <c r="Q194" s="1">
        <v>9</v>
      </c>
      <c r="R194" s="1">
        <v>8</v>
      </c>
      <c r="S194" s="1">
        <v>8</v>
      </c>
      <c r="T194" s="1">
        <v>9</v>
      </c>
      <c r="U194" s="1">
        <v>8</v>
      </c>
      <c r="V194" s="1">
        <v>8</v>
      </c>
      <c r="W194" s="1">
        <v>9</v>
      </c>
      <c r="X194" s="1">
        <v>8</v>
      </c>
      <c r="Y194" s="1">
        <v>8</v>
      </c>
      <c r="Z194" s="1">
        <v>9</v>
      </c>
    </row>
    <row r="195" spans="1:26" ht="14.25">
      <c r="A195" s="93">
        <v>38</v>
      </c>
      <c r="B195" s="93" t="s">
        <v>106</v>
      </c>
      <c r="C195" s="93">
        <v>3</v>
      </c>
      <c r="D195" s="93">
        <v>7</v>
      </c>
      <c r="E195" s="93">
        <v>3</v>
      </c>
      <c r="F195" s="93">
        <v>0</v>
      </c>
      <c r="G195" s="93">
        <v>4</v>
      </c>
      <c r="H195" s="93" t="s">
        <v>33</v>
      </c>
      <c r="I195" s="93" t="s">
        <v>23</v>
      </c>
      <c r="J195" s="93">
        <v>1413</v>
      </c>
      <c r="K195" s="93">
        <v>1413</v>
      </c>
      <c r="L195" s="93">
        <v>1</v>
      </c>
      <c r="M195" s="93">
        <v>1</v>
      </c>
      <c r="N195" s="94">
        <v>100</v>
      </c>
      <c r="O195" s="1">
        <v>8</v>
      </c>
      <c r="P195" s="1">
        <v>8</v>
      </c>
      <c r="Q195" s="1">
        <v>9</v>
      </c>
      <c r="R195" s="1">
        <v>8</v>
      </c>
      <c r="S195" s="1">
        <v>8</v>
      </c>
      <c r="T195" s="1">
        <v>9</v>
      </c>
      <c r="U195" s="1">
        <v>8</v>
      </c>
      <c r="V195" s="1">
        <v>8</v>
      </c>
      <c r="W195" s="1">
        <v>9</v>
      </c>
      <c r="X195" s="1">
        <v>8</v>
      </c>
      <c r="Y195" s="1">
        <v>8</v>
      </c>
      <c r="Z195" s="1">
        <v>9</v>
      </c>
    </row>
    <row r="196" spans="1:26" ht="14.25">
      <c r="A196" s="93">
        <v>38</v>
      </c>
      <c r="B196" s="93" t="s">
        <v>106</v>
      </c>
      <c r="C196" s="93">
        <v>3</v>
      </c>
      <c r="D196" s="93">
        <v>7</v>
      </c>
      <c r="E196" s="93">
        <v>3</v>
      </c>
      <c r="F196" s="93">
        <v>0</v>
      </c>
      <c r="G196" s="93">
        <v>4</v>
      </c>
      <c r="H196" s="93" t="s">
        <v>33</v>
      </c>
      <c r="I196" s="93" t="s">
        <v>23</v>
      </c>
      <c r="J196" s="93">
        <v>1414</v>
      </c>
      <c r="K196" s="93">
        <v>1414</v>
      </c>
      <c r="L196" s="93">
        <v>1</v>
      </c>
      <c r="M196" s="93">
        <v>1</v>
      </c>
      <c r="N196" s="94">
        <v>100</v>
      </c>
      <c r="O196" s="1">
        <v>8</v>
      </c>
      <c r="P196" s="1">
        <v>8</v>
      </c>
      <c r="Q196" s="1">
        <v>9</v>
      </c>
      <c r="R196" s="1">
        <v>8</v>
      </c>
      <c r="S196" s="1">
        <v>8</v>
      </c>
      <c r="T196" s="1">
        <v>9</v>
      </c>
      <c r="U196" s="1">
        <v>8</v>
      </c>
      <c r="V196" s="1">
        <v>8</v>
      </c>
      <c r="W196" s="1">
        <v>9</v>
      </c>
      <c r="X196" s="1">
        <v>8</v>
      </c>
      <c r="Y196" s="1">
        <v>8</v>
      </c>
      <c r="Z196" s="1">
        <v>9</v>
      </c>
    </row>
    <row r="197" spans="1:26" ht="14.25">
      <c r="A197" s="93">
        <v>38</v>
      </c>
      <c r="B197" s="93" t="s">
        <v>106</v>
      </c>
      <c r="C197" s="93">
        <v>3</v>
      </c>
      <c r="D197" s="93">
        <v>7</v>
      </c>
      <c r="E197" s="93">
        <v>3</v>
      </c>
      <c r="F197" s="93">
        <v>0</v>
      </c>
      <c r="G197" s="93">
        <v>4</v>
      </c>
      <c r="H197" s="93" t="s">
        <v>33</v>
      </c>
      <c r="I197" s="93" t="s">
        <v>23</v>
      </c>
      <c r="J197" s="93">
        <v>1509</v>
      </c>
      <c r="K197" s="93">
        <v>1509</v>
      </c>
      <c r="L197" s="93">
        <v>1</v>
      </c>
      <c r="M197" s="93">
        <v>1</v>
      </c>
      <c r="N197" s="94">
        <v>100</v>
      </c>
      <c r="O197" s="1">
        <v>8</v>
      </c>
      <c r="P197" s="1">
        <v>8</v>
      </c>
      <c r="Q197" s="1">
        <v>9</v>
      </c>
      <c r="R197" s="1">
        <v>8</v>
      </c>
      <c r="S197" s="1">
        <v>8</v>
      </c>
      <c r="T197" s="1">
        <v>9</v>
      </c>
      <c r="U197" s="1">
        <v>8</v>
      </c>
      <c r="V197" s="1">
        <v>8</v>
      </c>
      <c r="W197" s="1">
        <v>9</v>
      </c>
      <c r="X197" s="1">
        <v>8</v>
      </c>
      <c r="Y197" s="1">
        <v>8</v>
      </c>
      <c r="Z197" s="1">
        <v>9</v>
      </c>
    </row>
    <row r="198" spans="1:26" ht="14.25">
      <c r="A198" s="93">
        <v>38</v>
      </c>
      <c r="B198" s="93" t="s">
        <v>106</v>
      </c>
      <c r="C198" s="93">
        <v>3</v>
      </c>
      <c r="D198" s="93">
        <v>7</v>
      </c>
      <c r="E198" s="93">
        <v>3</v>
      </c>
      <c r="F198" s="93">
        <v>0</v>
      </c>
      <c r="G198" s="93">
        <v>4</v>
      </c>
      <c r="H198" s="93" t="s">
        <v>33</v>
      </c>
      <c r="I198" s="93" t="s">
        <v>23</v>
      </c>
      <c r="J198" s="93">
        <v>1511</v>
      </c>
      <c r="K198" s="93">
        <v>1511</v>
      </c>
      <c r="L198" s="93">
        <v>1</v>
      </c>
      <c r="M198" s="93">
        <v>1</v>
      </c>
      <c r="N198" s="94">
        <v>100</v>
      </c>
      <c r="O198" s="1">
        <v>7</v>
      </c>
      <c r="P198" s="1">
        <v>8</v>
      </c>
      <c r="Q198" s="1">
        <v>8</v>
      </c>
      <c r="R198" s="1">
        <v>8</v>
      </c>
      <c r="S198" s="1">
        <v>8</v>
      </c>
      <c r="T198" s="1">
        <v>12</v>
      </c>
      <c r="U198" s="1">
        <v>7</v>
      </c>
      <c r="V198" s="1">
        <v>8</v>
      </c>
      <c r="W198" s="1">
        <v>7</v>
      </c>
      <c r="X198" s="1">
        <v>8</v>
      </c>
      <c r="Y198" s="1">
        <v>11</v>
      </c>
      <c r="Z198" s="1">
        <v>8</v>
      </c>
    </row>
    <row r="199" spans="1:26" ht="14.25">
      <c r="A199" s="93">
        <v>38</v>
      </c>
      <c r="B199" s="93" t="s">
        <v>106</v>
      </c>
      <c r="C199" s="93">
        <v>3</v>
      </c>
      <c r="D199" s="93">
        <v>7</v>
      </c>
      <c r="E199" s="93">
        <v>3</v>
      </c>
      <c r="F199" s="93">
        <v>0</v>
      </c>
      <c r="G199" s="93">
        <v>4</v>
      </c>
      <c r="H199" s="93" t="s">
        <v>33</v>
      </c>
      <c r="I199" s="93" t="s">
        <v>23</v>
      </c>
      <c r="J199" s="93">
        <v>1512</v>
      </c>
      <c r="K199" s="93">
        <v>1512</v>
      </c>
      <c r="L199" s="93">
        <v>1</v>
      </c>
      <c r="M199" s="93">
        <v>1</v>
      </c>
      <c r="N199" s="94">
        <v>100</v>
      </c>
      <c r="O199" s="1">
        <v>2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8</v>
      </c>
      <c r="X199" s="1">
        <v>0</v>
      </c>
      <c r="Y199" s="1">
        <v>0</v>
      </c>
      <c r="Z199" s="1">
        <v>90</v>
      </c>
    </row>
    <row r="200" spans="1:26" ht="14.25">
      <c r="A200" s="93">
        <v>38</v>
      </c>
      <c r="B200" s="93" t="s">
        <v>106</v>
      </c>
      <c r="C200" s="93">
        <v>3</v>
      </c>
      <c r="D200" s="93">
        <v>7</v>
      </c>
      <c r="E200" s="93">
        <v>3</v>
      </c>
      <c r="F200" s="93">
        <v>0</v>
      </c>
      <c r="G200" s="93">
        <v>4</v>
      </c>
      <c r="H200" s="93" t="s">
        <v>33</v>
      </c>
      <c r="I200" s="93" t="s">
        <v>23</v>
      </c>
      <c r="J200" s="93">
        <v>1702</v>
      </c>
      <c r="K200" s="93">
        <v>1702</v>
      </c>
      <c r="L200" s="93">
        <v>1</v>
      </c>
      <c r="M200" s="93">
        <v>1</v>
      </c>
      <c r="N200" s="94">
        <v>100</v>
      </c>
      <c r="O200" s="1">
        <v>8</v>
      </c>
      <c r="P200" s="1">
        <v>8</v>
      </c>
      <c r="Q200" s="1">
        <v>9</v>
      </c>
      <c r="R200" s="1">
        <v>8</v>
      </c>
      <c r="S200" s="1">
        <v>8</v>
      </c>
      <c r="T200" s="1">
        <v>9</v>
      </c>
      <c r="U200" s="1">
        <v>8</v>
      </c>
      <c r="V200" s="1">
        <v>8</v>
      </c>
      <c r="W200" s="1">
        <v>9</v>
      </c>
      <c r="X200" s="1">
        <v>8</v>
      </c>
      <c r="Y200" s="1">
        <v>8</v>
      </c>
      <c r="Z200" s="1">
        <v>9</v>
      </c>
    </row>
    <row r="201" spans="1:26" ht="14.25">
      <c r="A201" s="93">
        <v>38</v>
      </c>
      <c r="B201" s="93" t="s">
        <v>106</v>
      </c>
      <c r="C201" s="93">
        <v>3</v>
      </c>
      <c r="D201" s="93">
        <v>7</v>
      </c>
      <c r="E201" s="93">
        <v>3</v>
      </c>
      <c r="F201" s="93">
        <v>0</v>
      </c>
      <c r="G201" s="93">
        <v>4</v>
      </c>
      <c r="H201" s="93" t="s">
        <v>33</v>
      </c>
      <c r="I201" s="93" t="s">
        <v>23</v>
      </c>
      <c r="J201" s="93">
        <v>2101</v>
      </c>
      <c r="K201" s="93">
        <v>2100</v>
      </c>
      <c r="L201" s="93">
        <v>1</v>
      </c>
      <c r="M201" s="93">
        <v>1</v>
      </c>
      <c r="N201" s="94">
        <v>100</v>
      </c>
      <c r="O201" s="1">
        <v>17</v>
      </c>
      <c r="P201" s="1">
        <v>0</v>
      </c>
      <c r="Q201" s="1">
        <v>0</v>
      </c>
      <c r="R201" s="1">
        <v>0</v>
      </c>
      <c r="S201" s="1">
        <v>0</v>
      </c>
      <c r="T201" s="1">
        <v>65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18</v>
      </c>
    </row>
    <row r="202" spans="1:26" ht="14.25">
      <c r="A202" s="93">
        <v>38</v>
      </c>
      <c r="B202" s="93" t="s">
        <v>106</v>
      </c>
      <c r="C202" s="93">
        <v>3</v>
      </c>
      <c r="D202" s="93">
        <v>7</v>
      </c>
      <c r="E202" s="93">
        <v>3</v>
      </c>
      <c r="F202" s="93">
        <v>0</v>
      </c>
      <c r="G202" s="93">
        <v>4</v>
      </c>
      <c r="H202" s="93" t="s">
        <v>33</v>
      </c>
      <c r="I202" s="93" t="s">
        <v>23</v>
      </c>
      <c r="J202" s="93">
        <v>2102</v>
      </c>
      <c r="K202" s="93">
        <v>2100</v>
      </c>
      <c r="L202" s="93">
        <v>1</v>
      </c>
      <c r="M202" s="93">
        <v>1</v>
      </c>
      <c r="N202" s="94">
        <v>100</v>
      </c>
      <c r="O202" s="1">
        <v>50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50</v>
      </c>
    </row>
    <row r="203" spans="1:26" ht="14.25">
      <c r="A203" s="93">
        <v>38</v>
      </c>
      <c r="B203" s="93" t="s">
        <v>106</v>
      </c>
      <c r="C203" s="93">
        <v>3</v>
      </c>
      <c r="D203" s="93">
        <v>7</v>
      </c>
      <c r="E203" s="93">
        <v>3</v>
      </c>
      <c r="F203" s="93">
        <v>0</v>
      </c>
      <c r="G203" s="93">
        <v>4</v>
      </c>
      <c r="H203" s="93" t="s">
        <v>33</v>
      </c>
      <c r="I203" s="93" t="s">
        <v>23</v>
      </c>
      <c r="J203" s="93">
        <v>2103</v>
      </c>
      <c r="K203" s="93">
        <v>2100</v>
      </c>
      <c r="L203" s="93">
        <v>1</v>
      </c>
      <c r="M203" s="93">
        <v>1</v>
      </c>
      <c r="N203" s="94">
        <v>100</v>
      </c>
      <c r="O203" s="1">
        <v>33</v>
      </c>
      <c r="P203" s="1">
        <v>0</v>
      </c>
      <c r="Q203" s="1">
        <v>0</v>
      </c>
      <c r="R203" s="1">
        <v>33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34</v>
      </c>
      <c r="Y203" s="1">
        <v>0</v>
      </c>
      <c r="Z203" s="1">
        <v>0</v>
      </c>
    </row>
    <row r="204" spans="1:26" ht="14.25">
      <c r="A204" s="93">
        <v>38</v>
      </c>
      <c r="B204" s="93" t="s">
        <v>106</v>
      </c>
      <c r="C204" s="93">
        <v>3</v>
      </c>
      <c r="D204" s="93">
        <v>7</v>
      </c>
      <c r="E204" s="93">
        <v>3</v>
      </c>
      <c r="F204" s="93">
        <v>0</v>
      </c>
      <c r="G204" s="93">
        <v>4</v>
      </c>
      <c r="H204" s="93" t="s">
        <v>33</v>
      </c>
      <c r="I204" s="93" t="s">
        <v>23</v>
      </c>
      <c r="J204" s="93">
        <v>2105</v>
      </c>
      <c r="K204" s="93">
        <v>2100</v>
      </c>
      <c r="L204" s="93">
        <v>1</v>
      </c>
      <c r="M204" s="93">
        <v>1</v>
      </c>
      <c r="N204" s="94">
        <v>100</v>
      </c>
      <c r="O204" s="1">
        <v>33</v>
      </c>
      <c r="P204" s="1">
        <v>0</v>
      </c>
      <c r="Q204" s="1">
        <v>0</v>
      </c>
      <c r="R204" s="1">
        <v>0</v>
      </c>
      <c r="S204" s="1">
        <v>33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34</v>
      </c>
    </row>
    <row r="205" spans="1:26" ht="14.25">
      <c r="A205" s="93">
        <v>38</v>
      </c>
      <c r="B205" s="93" t="s">
        <v>106</v>
      </c>
      <c r="C205" s="93">
        <v>3</v>
      </c>
      <c r="D205" s="93">
        <v>7</v>
      </c>
      <c r="E205" s="93">
        <v>3</v>
      </c>
      <c r="F205" s="93">
        <v>0</v>
      </c>
      <c r="G205" s="93">
        <v>4</v>
      </c>
      <c r="H205" s="93" t="s">
        <v>33</v>
      </c>
      <c r="I205" s="93" t="s">
        <v>23</v>
      </c>
      <c r="J205" s="93">
        <v>2106</v>
      </c>
      <c r="K205" s="93">
        <v>2106</v>
      </c>
      <c r="L205" s="93">
        <v>1</v>
      </c>
      <c r="M205" s="93">
        <v>1</v>
      </c>
      <c r="N205" s="94">
        <v>100</v>
      </c>
      <c r="O205" s="1">
        <v>0</v>
      </c>
      <c r="P205" s="1">
        <v>33</v>
      </c>
      <c r="Q205" s="1">
        <v>33</v>
      </c>
      <c r="R205" s="1">
        <v>34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</row>
    <row r="206" spans="1:26" ht="14.25">
      <c r="A206" s="93">
        <v>38</v>
      </c>
      <c r="B206" s="93" t="s">
        <v>106</v>
      </c>
      <c r="C206" s="93">
        <v>3</v>
      </c>
      <c r="D206" s="93">
        <v>7</v>
      </c>
      <c r="E206" s="93">
        <v>3</v>
      </c>
      <c r="F206" s="93">
        <v>0</v>
      </c>
      <c r="G206" s="93">
        <v>4</v>
      </c>
      <c r="H206" s="93" t="s">
        <v>33</v>
      </c>
      <c r="I206" s="93" t="s">
        <v>23</v>
      </c>
      <c r="J206" s="93">
        <v>2204</v>
      </c>
      <c r="K206" s="93">
        <v>2200</v>
      </c>
      <c r="L206" s="93">
        <v>1</v>
      </c>
      <c r="M206" s="93">
        <v>1</v>
      </c>
      <c r="N206" s="94">
        <v>100</v>
      </c>
      <c r="O206" s="1">
        <v>9</v>
      </c>
      <c r="P206" s="1">
        <v>8</v>
      </c>
      <c r="Q206" s="1">
        <v>8</v>
      </c>
      <c r="R206" s="1">
        <v>9</v>
      </c>
      <c r="S206" s="1">
        <v>8</v>
      </c>
      <c r="T206" s="1">
        <v>8</v>
      </c>
      <c r="U206" s="1">
        <v>8</v>
      </c>
      <c r="V206" s="1">
        <v>8</v>
      </c>
      <c r="W206" s="1">
        <v>8</v>
      </c>
      <c r="X206" s="1">
        <v>8</v>
      </c>
      <c r="Y206" s="1">
        <v>9</v>
      </c>
      <c r="Z206" s="1">
        <v>9</v>
      </c>
    </row>
    <row r="207" spans="1:26" ht="14.25">
      <c r="A207" s="93">
        <v>38</v>
      </c>
      <c r="B207" s="93" t="s">
        <v>106</v>
      </c>
      <c r="C207" s="93">
        <v>3</v>
      </c>
      <c r="D207" s="93">
        <v>7</v>
      </c>
      <c r="E207" s="93">
        <v>3</v>
      </c>
      <c r="F207" s="93">
        <v>0</v>
      </c>
      <c r="G207" s="93">
        <v>4</v>
      </c>
      <c r="H207" s="93" t="s">
        <v>33</v>
      </c>
      <c r="I207" s="93" t="s">
        <v>23</v>
      </c>
      <c r="J207" s="93">
        <v>2301</v>
      </c>
      <c r="K207" s="93">
        <v>2300</v>
      </c>
      <c r="L207" s="93">
        <v>1</v>
      </c>
      <c r="M207" s="93">
        <v>1</v>
      </c>
      <c r="N207" s="94">
        <v>100</v>
      </c>
      <c r="O207" s="1">
        <v>20</v>
      </c>
      <c r="P207" s="1">
        <v>20</v>
      </c>
      <c r="Q207" s="1">
        <v>0</v>
      </c>
      <c r="R207" s="1">
        <v>0</v>
      </c>
      <c r="S207" s="1">
        <v>20</v>
      </c>
      <c r="T207" s="1">
        <v>20</v>
      </c>
      <c r="U207" s="1">
        <v>20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1:26" ht="14.25">
      <c r="A208" s="93">
        <v>38</v>
      </c>
      <c r="B208" s="93" t="s">
        <v>106</v>
      </c>
      <c r="C208" s="93">
        <v>3</v>
      </c>
      <c r="D208" s="93">
        <v>7</v>
      </c>
      <c r="E208" s="93">
        <v>3</v>
      </c>
      <c r="F208" s="93">
        <v>0</v>
      </c>
      <c r="G208" s="93">
        <v>4</v>
      </c>
      <c r="H208" s="93" t="s">
        <v>33</v>
      </c>
      <c r="I208" s="93" t="s">
        <v>23</v>
      </c>
      <c r="J208" s="93">
        <v>2302</v>
      </c>
      <c r="K208" s="93">
        <v>2302</v>
      </c>
      <c r="L208" s="93">
        <v>1</v>
      </c>
      <c r="M208" s="93">
        <v>1</v>
      </c>
      <c r="N208" s="94">
        <v>100</v>
      </c>
      <c r="O208" s="1">
        <v>50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50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ht="14.25">
      <c r="A209" s="93">
        <v>38</v>
      </c>
      <c r="B209" s="93" t="s">
        <v>106</v>
      </c>
      <c r="C209" s="93">
        <v>3</v>
      </c>
      <c r="D209" s="93">
        <v>7</v>
      </c>
      <c r="E209" s="93">
        <v>3</v>
      </c>
      <c r="F209" s="93">
        <v>0</v>
      </c>
      <c r="G209" s="93">
        <v>4</v>
      </c>
      <c r="H209" s="93" t="s">
        <v>33</v>
      </c>
      <c r="I209" s="93" t="s">
        <v>23</v>
      </c>
      <c r="J209" s="93">
        <v>2303</v>
      </c>
      <c r="K209" s="93">
        <v>2300</v>
      </c>
      <c r="L209" s="93">
        <v>1</v>
      </c>
      <c r="M209" s="93">
        <v>1</v>
      </c>
      <c r="N209" s="94">
        <v>100</v>
      </c>
      <c r="O209" s="1">
        <v>100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ht="14.25">
      <c r="A210" s="93">
        <v>38</v>
      </c>
      <c r="B210" s="93" t="s">
        <v>106</v>
      </c>
      <c r="C210" s="93">
        <v>3</v>
      </c>
      <c r="D210" s="93">
        <v>7</v>
      </c>
      <c r="E210" s="93">
        <v>3</v>
      </c>
      <c r="F210" s="93">
        <v>0</v>
      </c>
      <c r="G210" s="93">
        <v>4</v>
      </c>
      <c r="H210" s="93" t="s">
        <v>33</v>
      </c>
      <c r="I210" s="93" t="s">
        <v>23</v>
      </c>
      <c r="J210" s="93">
        <v>2409</v>
      </c>
      <c r="K210" s="93">
        <v>2409</v>
      </c>
      <c r="L210" s="93">
        <v>1</v>
      </c>
      <c r="M210" s="93">
        <v>1</v>
      </c>
      <c r="N210" s="94">
        <v>100</v>
      </c>
      <c r="O210" s="1">
        <v>0</v>
      </c>
      <c r="P210" s="1">
        <v>33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33</v>
      </c>
      <c r="X210" s="1">
        <v>0</v>
      </c>
      <c r="Y210" s="1">
        <v>0</v>
      </c>
      <c r="Z210" s="1">
        <v>34</v>
      </c>
    </row>
    <row r="211" spans="1:26" ht="14.25">
      <c r="A211" s="93">
        <v>38</v>
      </c>
      <c r="B211" s="93" t="s">
        <v>106</v>
      </c>
      <c r="C211" s="93">
        <v>3</v>
      </c>
      <c r="D211" s="93">
        <v>7</v>
      </c>
      <c r="E211" s="93">
        <v>3</v>
      </c>
      <c r="F211" s="93">
        <v>0</v>
      </c>
      <c r="G211" s="93">
        <v>4</v>
      </c>
      <c r="H211" s="93" t="s">
        <v>33</v>
      </c>
      <c r="I211" s="93" t="s">
        <v>23</v>
      </c>
      <c r="J211" s="93">
        <v>2402</v>
      </c>
      <c r="K211" s="93">
        <v>2400</v>
      </c>
      <c r="L211" s="93">
        <v>1</v>
      </c>
      <c r="M211" s="93">
        <v>1</v>
      </c>
      <c r="N211" s="94">
        <v>100</v>
      </c>
      <c r="O211" s="1">
        <v>0</v>
      </c>
      <c r="P211" s="1">
        <v>0</v>
      </c>
      <c r="Q211" s="1">
        <v>0</v>
      </c>
      <c r="R211" s="1">
        <v>0</v>
      </c>
      <c r="S211" s="1">
        <v>50</v>
      </c>
      <c r="T211" s="1">
        <v>0</v>
      </c>
      <c r="U211" s="1">
        <v>0</v>
      </c>
      <c r="V211" s="1">
        <v>0</v>
      </c>
      <c r="W211" s="1">
        <v>0</v>
      </c>
      <c r="X211" s="1">
        <v>50</v>
      </c>
      <c r="Y211" s="1">
        <v>0</v>
      </c>
      <c r="Z211" s="1">
        <v>0</v>
      </c>
    </row>
    <row r="212" spans="1:26" ht="14.25">
      <c r="A212" s="93">
        <v>38</v>
      </c>
      <c r="B212" s="93" t="s">
        <v>106</v>
      </c>
      <c r="C212" s="93">
        <v>3</v>
      </c>
      <c r="D212" s="93">
        <v>7</v>
      </c>
      <c r="E212" s="93">
        <v>3</v>
      </c>
      <c r="F212" s="93">
        <v>0</v>
      </c>
      <c r="G212" s="93">
        <v>4</v>
      </c>
      <c r="H212" s="93" t="s">
        <v>33</v>
      </c>
      <c r="I212" s="93" t="s">
        <v>23</v>
      </c>
      <c r="J212" s="93">
        <v>2403</v>
      </c>
      <c r="K212" s="93">
        <v>2400</v>
      </c>
      <c r="L212" s="93">
        <v>1</v>
      </c>
      <c r="M212" s="93">
        <v>1</v>
      </c>
      <c r="N212" s="94">
        <v>100</v>
      </c>
      <c r="O212" s="1">
        <v>0</v>
      </c>
      <c r="P212" s="1">
        <v>0</v>
      </c>
      <c r="Q212" s="1">
        <v>0</v>
      </c>
      <c r="R212" s="1">
        <v>50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50</v>
      </c>
      <c r="Z212" s="1">
        <v>0</v>
      </c>
    </row>
    <row r="213" spans="1:26" ht="14.25">
      <c r="A213" s="93">
        <v>38</v>
      </c>
      <c r="B213" s="93" t="s">
        <v>106</v>
      </c>
      <c r="C213" s="93">
        <v>3</v>
      </c>
      <c r="D213" s="93">
        <v>7</v>
      </c>
      <c r="E213" s="93">
        <v>3</v>
      </c>
      <c r="F213" s="93">
        <v>0</v>
      </c>
      <c r="G213" s="93">
        <v>4</v>
      </c>
      <c r="H213" s="93" t="s">
        <v>33</v>
      </c>
      <c r="I213" s="93" t="s">
        <v>23</v>
      </c>
      <c r="J213" s="93">
        <v>2404</v>
      </c>
      <c r="K213" s="93">
        <v>2400</v>
      </c>
      <c r="L213" s="93">
        <v>1</v>
      </c>
      <c r="M213" s="93">
        <v>1</v>
      </c>
      <c r="N213" s="94">
        <v>100</v>
      </c>
      <c r="O213" s="1">
        <v>0</v>
      </c>
      <c r="P213" s="1">
        <v>0</v>
      </c>
      <c r="Q213" s="1">
        <v>51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49</v>
      </c>
    </row>
    <row r="214" spans="1:26" ht="14.25">
      <c r="A214" s="93">
        <v>38</v>
      </c>
      <c r="B214" s="93" t="s">
        <v>106</v>
      </c>
      <c r="C214" s="93">
        <v>3</v>
      </c>
      <c r="D214" s="93">
        <v>7</v>
      </c>
      <c r="E214" s="93">
        <v>3</v>
      </c>
      <c r="F214" s="93">
        <v>0</v>
      </c>
      <c r="G214" s="93">
        <v>4</v>
      </c>
      <c r="H214" s="93" t="s">
        <v>33</v>
      </c>
      <c r="I214" s="93" t="s">
        <v>23</v>
      </c>
      <c r="J214" s="93">
        <v>2514</v>
      </c>
      <c r="K214" s="93">
        <v>2514</v>
      </c>
      <c r="L214" s="93">
        <v>1</v>
      </c>
      <c r="M214" s="93">
        <v>1</v>
      </c>
      <c r="N214" s="94">
        <v>100</v>
      </c>
      <c r="O214" s="1">
        <v>0</v>
      </c>
      <c r="P214" s="1">
        <v>50</v>
      </c>
      <c r="Q214" s="1">
        <v>0</v>
      </c>
      <c r="R214" s="1">
        <v>0</v>
      </c>
      <c r="S214" s="1">
        <v>0</v>
      </c>
      <c r="T214" s="1">
        <v>0</v>
      </c>
      <c r="U214" s="1">
        <v>50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 ht="14.25">
      <c r="A215" s="93">
        <v>38</v>
      </c>
      <c r="B215" s="93" t="s">
        <v>106</v>
      </c>
      <c r="C215" s="93">
        <v>3</v>
      </c>
      <c r="D215" s="93">
        <v>7</v>
      </c>
      <c r="E215" s="93">
        <v>3</v>
      </c>
      <c r="F215" s="93">
        <v>0</v>
      </c>
      <c r="G215" s="93">
        <v>4</v>
      </c>
      <c r="H215" s="93" t="s">
        <v>33</v>
      </c>
      <c r="I215" s="93" t="s">
        <v>23</v>
      </c>
      <c r="J215" s="93">
        <v>2502</v>
      </c>
      <c r="K215" s="93">
        <v>2500</v>
      </c>
      <c r="L215" s="93">
        <v>1</v>
      </c>
      <c r="M215" s="93">
        <v>1</v>
      </c>
      <c r="N215" s="94">
        <v>100</v>
      </c>
      <c r="O215" s="1">
        <v>50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50</v>
      </c>
      <c r="Z215" s="1">
        <v>0</v>
      </c>
    </row>
    <row r="216" spans="1:26" ht="14.25">
      <c r="A216" s="93">
        <v>38</v>
      </c>
      <c r="B216" s="93" t="s">
        <v>106</v>
      </c>
      <c r="C216" s="93">
        <v>3</v>
      </c>
      <c r="D216" s="93">
        <v>7</v>
      </c>
      <c r="E216" s="93">
        <v>3</v>
      </c>
      <c r="F216" s="93">
        <v>0</v>
      </c>
      <c r="G216" s="93">
        <v>4</v>
      </c>
      <c r="H216" s="93" t="s">
        <v>33</v>
      </c>
      <c r="I216" s="93" t="s">
        <v>23</v>
      </c>
      <c r="J216" s="93">
        <v>2506</v>
      </c>
      <c r="K216" s="93">
        <v>2500</v>
      </c>
      <c r="L216" s="93">
        <v>1</v>
      </c>
      <c r="M216" s="93">
        <v>1</v>
      </c>
      <c r="N216" s="94">
        <v>100</v>
      </c>
      <c r="O216" s="1">
        <v>0</v>
      </c>
      <c r="P216" s="1">
        <v>0</v>
      </c>
      <c r="Q216" s="1">
        <v>50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50</v>
      </c>
      <c r="Y216" s="1">
        <v>0</v>
      </c>
      <c r="Z216" s="1">
        <v>0</v>
      </c>
    </row>
    <row r="217" spans="1:26" ht="14.25">
      <c r="A217" s="93">
        <v>38</v>
      </c>
      <c r="B217" s="93" t="s">
        <v>106</v>
      </c>
      <c r="C217" s="93">
        <v>3</v>
      </c>
      <c r="D217" s="93">
        <v>7</v>
      </c>
      <c r="E217" s="93">
        <v>3</v>
      </c>
      <c r="F217" s="93">
        <v>0</v>
      </c>
      <c r="G217" s="93">
        <v>4</v>
      </c>
      <c r="H217" s="93" t="s">
        <v>33</v>
      </c>
      <c r="I217" s="93" t="s">
        <v>23</v>
      </c>
      <c r="J217" s="93">
        <v>2603</v>
      </c>
      <c r="K217" s="93">
        <v>2603</v>
      </c>
      <c r="L217" s="93">
        <v>1</v>
      </c>
      <c r="M217" s="93">
        <v>1</v>
      </c>
      <c r="N217" s="94">
        <v>100</v>
      </c>
      <c r="O217" s="1">
        <v>0</v>
      </c>
      <c r="P217" s="1">
        <v>0</v>
      </c>
      <c r="Q217" s="1">
        <v>0</v>
      </c>
      <c r="R217" s="1">
        <v>0</v>
      </c>
      <c r="S217" s="1">
        <v>100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 ht="14.25">
      <c r="A218" s="93">
        <v>38</v>
      </c>
      <c r="B218" s="93" t="s">
        <v>106</v>
      </c>
      <c r="C218" s="93">
        <v>3</v>
      </c>
      <c r="D218" s="93">
        <v>7</v>
      </c>
      <c r="E218" s="93">
        <v>3</v>
      </c>
      <c r="F218" s="93">
        <v>0</v>
      </c>
      <c r="G218" s="93">
        <v>4</v>
      </c>
      <c r="H218" s="93" t="s">
        <v>33</v>
      </c>
      <c r="I218" s="93" t="s">
        <v>23</v>
      </c>
      <c r="J218" s="93">
        <v>2605</v>
      </c>
      <c r="K218" s="93">
        <v>2605</v>
      </c>
      <c r="L218" s="93">
        <v>1</v>
      </c>
      <c r="M218" s="93">
        <v>1</v>
      </c>
      <c r="N218" s="94">
        <v>100</v>
      </c>
      <c r="O218" s="1">
        <v>0</v>
      </c>
      <c r="P218" s="1">
        <v>0</v>
      </c>
      <c r="Q218" s="1">
        <v>0</v>
      </c>
      <c r="R218" s="1">
        <v>50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50</v>
      </c>
    </row>
    <row r="219" spans="1:26" ht="14.25">
      <c r="A219" s="93">
        <v>38</v>
      </c>
      <c r="B219" s="93" t="s">
        <v>106</v>
      </c>
      <c r="C219" s="93">
        <v>3</v>
      </c>
      <c r="D219" s="93">
        <v>7</v>
      </c>
      <c r="E219" s="93">
        <v>3</v>
      </c>
      <c r="F219" s="93">
        <v>0</v>
      </c>
      <c r="G219" s="93">
        <v>4</v>
      </c>
      <c r="H219" s="93" t="s">
        <v>33</v>
      </c>
      <c r="I219" s="93" t="s">
        <v>23</v>
      </c>
      <c r="J219" s="93">
        <v>2704</v>
      </c>
      <c r="K219" s="93">
        <v>2704</v>
      </c>
      <c r="L219" s="93">
        <v>1</v>
      </c>
      <c r="M219" s="93">
        <v>1</v>
      </c>
      <c r="N219" s="94">
        <v>100</v>
      </c>
      <c r="O219" s="1">
        <v>0</v>
      </c>
      <c r="P219" s="1">
        <v>0</v>
      </c>
      <c r="Q219" s="1">
        <v>0</v>
      </c>
      <c r="R219" s="1">
        <v>0</v>
      </c>
      <c r="S219" s="1">
        <v>50</v>
      </c>
      <c r="T219" s="1">
        <v>0</v>
      </c>
      <c r="U219" s="1">
        <v>0</v>
      </c>
      <c r="V219" s="1">
        <v>0</v>
      </c>
      <c r="W219" s="1">
        <v>0</v>
      </c>
      <c r="X219" s="1">
        <v>50</v>
      </c>
      <c r="Y219" s="1">
        <v>0</v>
      </c>
      <c r="Z219" s="1">
        <v>0</v>
      </c>
    </row>
    <row r="220" spans="1:26" ht="14.25">
      <c r="A220" s="93">
        <v>38</v>
      </c>
      <c r="B220" s="93" t="s">
        <v>106</v>
      </c>
      <c r="C220" s="93">
        <v>3</v>
      </c>
      <c r="D220" s="93">
        <v>7</v>
      </c>
      <c r="E220" s="93">
        <v>3</v>
      </c>
      <c r="F220" s="93">
        <v>0</v>
      </c>
      <c r="G220" s="93">
        <v>4</v>
      </c>
      <c r="H220" s="93" t="s">
        <v>33</v>
      </c>
      <c r="I220" s="93" t="s">
        <v>23</v>
      </c>
      <c r="J220" s="93">
        <v>2702</v>
      </c>
      <c r="K220" s="93">
        <v>2702</v>
      </c>
      <c r="L220" s="93">
        <v>1</v>
      </c>
      <c r="M220" s="93">
        <v>1</v>
      </c>
      <c r="N220" s="94">
        <v>100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100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 ht="14.25">
      <c r="A221" s="93">
        <v>38</v>
      </c>
      <c r="B221" s="93" t="s">
        <v>106</v>
      </c>
      <c r="C221" s="93">
        <v>3</v>
      </c>
      <c r="D221" s="93">
        <v>7</v>
      </c>
      <c r="E221" s="93">
        <v>3</v>
      </c>
      <c r="F221" s="93">
        <v>0</v>
      </c>
      <c r="G221" s="93">
        <v>4</v>
      </c>
      <c r="H221" s="93" t="s">
        <v>33</v>
      </c>
      <c r="I221" s="93" t="s">
        <v>23</v>
      </c>
      <c r="J221" s="93">
        <v>3101</v>
      </c>
      <c r="K221" s="93">
        <v>3101</v>
      </c>
      <c r="L221" s="93">
        <v>1</v>
      </c>
      <c r="M221" s="93">
        <v>1</v>
      </c>
      <c r="N221" s="94">
        <v>100</v>
      </c>
      <c r="O221" s="1">
        <v>0</v>
      </c>
      <c r="P221" s="1">
        <v>0</v>
      </c>
      <c r="Q221" s="1">
        <v>50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50</v>
      </c>
      <c r="Y221" s="1">
        <v>0</v>
      </c>
      <c r="Z221" s="1">
        <v>0</v>
      </c>
    </row>
    <row r="222" spans="1:26" ht="14.25">
      <c r="A222" s="93">
        <v>38</v>
      </c>
      <c r="B222" s="93" t="s">
        <v>106</v>
      </c>
      <c r="C222" s="93">
        <v>3</v>
      </c>
      <c r="D222" s="93">
        <v>7</v>
      </c>
      <c r="E222" s="93">
        <v>3</v>
      </c>
      <c r="F222" s="93">
        <v>0</v>
      </c>
      <c r="G222" s="93">
        <v>4</v>
      </c>
      <c r="H222" s="93" t="s">
        <v>33</v>
      </c>
      <c r="I222" s="93" t="s">
        <v>23</v>
      </c>
      <c r="J222" s="93">
        <v>3103</v>
      </c>
      <c r="K222" s="93">
        <v>3103</v>
      </c>
      <c r="L222" s="93">
        <v>1</v>
      </c>
      <c r="M222" s="93">
        <v>1</v>
      </c>
      <c r="N222" s="94">
        <v>100</v>
      </c>
      <c r="O222" s="1">
        <v>0</v>
      </c>
      <c r="P222" s="1">
        <v>33</v>
      </c>
      <c r="Q222" s="1">
        <v>0</v>
      </c>
      <c r="R222" s="1">
        <v>0</v>
      </c>
      <c r="S222" s="1">
        <v>0</v>
      </c>
      <c r="T222" s="1">
        <v>33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34</v>
      </c>
    </row>
    <row r="223" spans="1:26" ht="14.25">
      <c r="A223" s="93">
        <v>38</v>
      </c>
      <c r="B223" s="93" t="s">
        <v>106</v>
      </c>
      <c r="C223" s="93">
        <v>3</v>
      </c>
      <c r="D223" s="93">
        <v>7</v>
      </c>
      <c r="E223" s="93">
        <v>3</v>
      </c>
      <c r="F223" s="93">
        <v>0</v>
      </c>
      <c r="G223" s="93">
        <v>4</v>
      </c>
      <c r="H223" s="93" t="s">
        <v>33</v>
      </c>
      <c r="I223" s="93" t="s">
        <v>23</v>
      </c>
      <c r="J223" s="93">
        <v>3104</v>
      </c>
      <c r="K223" s="93">
        <v>3104</v>
      </c>
      <c r="L223" s="93">
        <v>1</v>
      </c>
      <c r="M223" s="93">
        <v>1</v>
      </c>
      <c r="N223" s="94">
        <v>100</v>
      </c>
      <c r="O223" s="1">
        <v>0</v>
      </c>
      <c r="P223" s="1">
        <v>0</v>
      </c>
      <c r="Q223" s="1">
        <v>50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50</v>
      </c>
      <c r="Y223" s="1">
        <v>0</v>
      </c>
      <c r="Z223" s="1">
        <v>0</v>
      </c>
    </row>
    <row r="224" spans="1:26" ht="14.25">
      <c r="A224" s="93">
        <v>38</v>
      </c>
      <c r="B224" s="93" t="s">
        <v>106</v>
      </c>
      <c r="C224" s="93">
        <v>3</v>
      </c>
      <c r="D224" s="93">
        <v>7</v>
      </c>
      <c r="E224" s="93">
        <v>3</v>
      </c>
      <c r="F224" s="93">
        <v>0</v>
      </c>
      <c r="G224" s="93">
        <v>4</v>
      </c>
      <c r="H224" s="93" t="s">
        <v>33</v>
      </c>
      <c r="I224" s="93" t="s">
        <v>23</v>
      </c>
      <c r="J224" s="93">
        <v>3105</v>
      </c>
      <c r="K224" s="93">
        <v>3105</v>
      </c>
      <c r="L224" s="93">
        <v>1</v>
      </c>
      <c r="M224" s="93">
        <v>1</v>
      </c>
      <c r="N224" s="94">
        <v>100</v>
      </c>
      <c r="O224" s="1">
        <v>100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</row>
    <row r="225" spans="1:26" ht="14.25">
      <c r="A225" s="93">
        <v>38</v>
      </c>
      <c r="B225" s="93" t="s">
        <v>106</v>
      </c>
      <c r="C225" s="93">
        <v>3</v>
      </c>
      <c r="D225" s="93">
        <v>7</v>
      </c>
      <c r="E225" s="93">
        <v>3</v>
      </c>
      <c r="F225" s="93">
        <v>0</v>
      </c>
      <c r="G225" s="93">
        <v>4</v>
      </c>
      <c r="H225" s="93" t="s">
        <v>33</v>
      </c>
      <c r="I225" s="93" t="s">
        <v>23</v>
      </c>
      <c r="J225" s="93">
        <v>3106</v>
      </c>
      <c r="K225" s="93">
        <v>3106</v>
      </c>
      <c r="L225" s="93">
        <v>1</v>
      </c>
      <c r="M225" s="93">
        <v>1</v>
      </c>
      <c r="N225" s="94">
        <v>100</v>
      </c>
      <c r="O225" s="1">
        <v>9</v>
      </c>
      <c r="P225" s="1">
        <v>8</v>
      </c>
      <c r="Q225" s="1">
        <v>8</v>
      </c>
      <c r="R225" s="1">
        <v>8</v>
      </c>
      <c r="S225" s="1">
        <v>9</v>
      </c>
      <c r="T225" s="1">
        <v>8</v>
      </c>
      <c r="U225" s="1">
        <v>8</v>
      </c>
      <c r="V225" s="1">
        <v>8</v>
      </c>
      <c r="W225" s="1">
        <v>9</v>
      </c>
      <c r="X225" s="1">
        <v>8</v>
      </c>
      <c r="Y225" s="1">
        <v>8</v>
      </c>
      <c r="Z225" s="1">
        <v>9</v>
      </c>
    </row>
    <row r="226" spans="1:26" ht="14.25">
      <c r="A226" s="93">
        <v>38</v>
      </c>
      <c r="B226" s="93" t="s">
        <v>106</v>
      </c>
      <c r="C226" s="93">
        <v>3</v>
      </c>
      <c r="D226" s="93">
        <v>7</v>
      </c>
      <c r="E226" s="93">
        <v>3</v>
      </c>
      <c r="F226" s="93">
        <v>0</v>
      </c>
      <c r="G226" s="93">
        <v>4</v>
      </c>
      <c r="H226" s="93" t="s">
        <v>33</v>
      </c>
      <c r="I226" s="93" t="s">
        <v>23</v>
      </c>
      <c r="J226" s="93">
        <v>3109</v>
      </c>
      <c r="K226" s="93">
        <v>3109</v>
      </c>
      <c r="L226" s="93">
        <v>1</v>
      </c>
      <c r="M226" s="93">
        <v>1</v>
      </c>
      <c r="N226" s="94">
        <v>100</v>
      </c>
      <c r="O226" s="1">
        <v>17</v>
      </c>
      <c r="P226" s="1">
        <v>17</v>
      </c>
      <c r="Q226" s="1">
        <v>9</v>
      </c>
      <c r="R226" s="1">
        <v>0</v>
      </c>
      <c r="S226" s="1">
        <v>0</v>
      </c>
      <c r="T226" s="1">
        <v>28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29</v>
      </c>
    </row>
    <row r="227" spans="1:26" ht="14.25">
      <c r="A227" s="93">
        <v>38</v>
      </c>
      <c r="B227" s="93" t="s">
        <v>106</v>
      </c>
      <c r="C227" s="93">
        <v>3</v>
      </c>
      <c r="D227" s="93">
        <v>7</v>
      </c>
      <c r="E227" s="93">
        <v>3</v>
      </c>
      <c r="F227" s="93">
        <v>0</v>
      </c>
      <c r="G227" s="93">
        <v>4</v>
      </c>
      <c r="H227" s="93" t="s">
        <v>33</v>
      </c>
      <c r="I227" s="93" t="s">
        <v>23</v>
      </c>
      <c r="J227" s="93">
        <v>3203</v>
      </c>
      <c r="K227" s="93">
        <v>3200</v>
      </c>
      <c r="L227" s="93">
        <v>1</v>
      </c>
      <c r="M227" s="93">
        <v>1</v>
      </c>
      <c r="N227" s="94">
        <v>100</v>
      </c>
      <c r="O227" s="1">
        <v>0</v>
      </c>
      <c r="P227" s="1">
        <v>0</v>
      </c>
      <c r="Q227" s="1">
        <v>0</v>
      </c>
      <c r="R227" s="1">
        <v>0</v>
      </c>
      <c r="S227" s="1">
        <v>100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</row>
    <row r="228" spans="1:26" ht="14.25">
      <c r="A228" s="93">
        <v>38</v>
      </c>
      <c r="B228" s="93" t="s">
        <v>106</v>
      </c>
      <c r="C228" s="93">
        <v>3</v>
      </c>
      <c r="D228" s="93">
        <v>7</v>
      </c>
      <c r="E228" s="93">
        <v>3</v>
      </c>
      <c r="F228" s="93">
        <v>0</v>
      </c>
      <c r="G228" s="93">
        <v>4</v>
      </c>
      <c r="H228" s="93" t="s">
        <v>33</v>
      </c>
      <c r="I228" s="93" t="s">
        <v>23</v>
      </c>
      <c r="J228" s="93">
        <v>3204</v>
      </c>
      <c r="K228" s="93">
        <v>3204</v>
      </c>
      <c r="L228" s="93">
        <v>1</v>
      </c>
      <c r="M228" s="93">
        <v>1</v>
      </c>
      <c r="N228" s="94">
        <v>100</v>
      </c>
      <c r="O228" s="1">
        <v>0</v>
      </c>
      <c r="P228" s="1">
        <v>0</v>
      </c>
      <c r="Q228" s="1">
        <v>0</v>
      </c>
      <c r="R228" s="1">
        <v>100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</row>
    <row r="229" spans="1:26" ht="14.25">
      <c r="A229" s="93">
        <v>38</v>
      </c>
      <c r="B229" s="93" t="s">
        <v>106</v>
      </c>
      <c r="C229" s="93">
        <v>3</v>
      </c>
      <c r="D229" s="93">
        <v>7</v>
      </c>
      <c r="E229" s="93">
        <v>3</v>
      </c>
      <c r="F229" s="93">
        <v>0</v>
      </c>
      <c r="G229" s="93">
        <v>4</v>
      </c>
      <c r="H229" s="93" t="s">
        <v>33</v>
      </c>
      <c r="I229" s="93" t="s">
        <v>23</v>
      </c>
      <c r="J229" s="93">
        <v>3304</v>
      </c>
      <c r="K229" s="93">
        <v>3304</v>
      </c>
      <c r="L229" s="93">
        <v>1</v>
      </c>
      <c r="M229" s="93">
        <v>1</v>
      </c>
      <c r="N229" s="94">
        <v>100</v>
      </c>
      <c r="O229" s="1">
        <v>4</v>
      </c>
      <c r="P229" s="1">
        <v>10</v>
      </c>
      <c r="Q229" s="1">
        <v>7</v>
      </c>
      <c r="R229" s="1">
        <v>10</v>
      </c>
      <c r="S229" s="1">
        <v>7</v>
      </c>
      <c r="T229" s="1">
        <v>10</v>
      </c>
      <c r="U229" s="1">
        <v>7</v>
      </c>
      <c r="V229" s="1">
        <v>10</v>
      </c>
      <c r="W229" s="1">
        <v>7</v>
      </c>
      <c r="X229" s="1">
        <v>10</v>
      </c>
      <c r="Y229" s="1">
        <v>7</v>
      </c>
      <c r="Z229" s="1">
        <v>11</v>
      </c>
    </row>
    <row r="230" spans="1:26" ht="14.25">
      <c r="A230" s="93">
        <v>38</v>
      </c>
      <c r="B230" s="93" t="s">
        <v>106</v>
      </c>
      <c r="C230" s="93">
        <v>3</v>
      </c>
      <c r="D230" s="93">
        <v>7</v>
      </c>
      <c r="E230" s="93">
        <v>3</v>
      </c>
      <c r="F230" s="93">
        <v>0</v>
      </c>
      <c r="G230" s="93">
        <v>4</v>
      </c>
      <c r="H230" s="93" t="s">
        <v>33</v>
      </c>
      <c r="I230" s="93" t="s">
        <v>23</v>
      </c>
      <c r="J230" s="93">
        <v>3305</v>
      </c>
      <c r="K230" s="93">
        <v>3305</v>
      </c>
      <c r="L230" s="93">
        <v>1</v>
      </c>
      <c r="M230" s="93">
        <v>1</v>
      </c>
      <c r="N230" s="94">
        <v>100</v>
      </c>
      <c r="O230" s="1">
        <v>7</v>
      </c>
      <c r="P230" s="1">
        <v>7</v>
      </c>
      <c r="Q230" s="1">
        <v>12</v>
      </c>
      <c r="R230" s="1">
        <v>7</v>
      </c>
      <c r="S230" s="1">
        <v>7</v>
      </c>
      <c r="T230" s="1">
        <v>13</v>
      </c>
      <c r="U230" s="1">
        <v>7</v>
      </c>
      <c r="V230" s="1">
        <v>7</v>
      </c>
      <c r="W230" s="1">
        <v>7</v>
      </c>
      <c r="X230" s="1">
        <v>12</v>
      </c>
      <c r="Y230" s="1">
        <v>7</v>
      </c>
      <c r="Z230" s="1">
        <v>7</v>
      </c>
    </row>
    <row r="231" spans="1:26" ht="14.25">
      <c r="A231" s="93">
        <v>38</v>
      </c>
      <c r="B231" s="93" t="s">
        <v>106</v>
      </c>
      <c r="C231" s="93">
        <v>3</v>
      </c>
      <c r="D231" s="93">
        <v>7</v>
      </c>
      <c r="E231" s="93">
        <v>3</v>
      </c>
      <c r="F231" s="93">
        <v>0</v>
      </c>
      <c r="G231" s="93">
        <v>4</v>
      </c>
      <c r="H231" s="93" t="s">
        <v>33</v>
      </c>
      <c r="I231" s="93" t="s">
        <v>23</v>
      </c>
      <c r="J231" s="93">
        <v>3401</v>
      </c>
      <c r="K231" s="93">
        <v>3401</v>
      </c>
      <c r="L231" s="93">
        <v>1</v>
      </c>
      <c r="M231" s="93">
        <v>1</v>
      </c>
      <c r="N231" s="94">
        <v>100</v>
      </c>
      <c r="O231" s="1">
        <v>0</v>
      </c>
      <c r="P231" s="1">
        <v>0</v>
      </c>
      <c r="Q231" s="1">
        <v>0</v>
      </c>
      <c r="R231" s="1">
        <v>50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50</v>
      </c>
      <c r="Y231" s="1">
        <v>0</v>
      </c>
      <c r="Z231" s="1">
        <v>0</v>
      </c>
    </row>
    <row r="232" spans="1:26" ht="14.25">
      <c r="A232" s="93">
        <v>38</v>
      </c>
      <c r="B232" s="93" t="s">
        <v>106</v>
      </c>
      <c r="C232" s="93">
        <v>3</v>
      </c>
      <c r="D232" s="93">
        <v>7</v>
      </c>
      <c r="E232" s="93">
        <v>3</v>
      </c>
      <c r="F232" s="93">
        <v>0</v>
      </c>
      <c r="G232" s="93">
        <v>4</v>
      </c>
      <c r="H232" s="93" t="s">
        <v>33</v>
      </c>
      <c r="I232" s="93" t="s">
        <v>23</v>
      </c>
      <c r="J232" s="93">
        <v>3402</v>
      </c>
      <c r="K232" s="93">
        <v>3400</v>
      </c>
      <c r="L232" s="93">
        <v>1</v>
      </c>
      <c r="M232" s="93">
        <v>1</v>
      </c>
      <c r="N232" s="94">
        <v>100</v>
      </c>
      <c r="O232" s="1">
        <v>0</v>
      </c>
      <c r="P232" s="1">
        <v>0</v>
      </c>
      <c r="Q232" s="1">
        <v>100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 ht="14.25">
      <c r="A233" s="93">
        <v>38</v>
      </c>
      <c r="B233" s="93" t="s">
        <v>106</v>
      </c>
      <c r="C233" s="93">
        <v>3</v>
      </c>
      <c r="D233" s="93">
        <v>7</v>
      </c>
      <c r="E233" s="93">
        <v>3</v>
      </c>
      <c r="F233" s="93">
        <v>0</v>
      </c>
      <c r="G233" s="93">
        <v>4</v>
      </c>
      <c r="H233" s="93" t="s">
        <v>33</v>
      </c>
      <c r="I233" s="93" t="s">
        <v>23</v>
      </c>
      <c r="J233" s="93">
        <v>3403</v>
      </c>
      <c r="K233" s="93">
        <v>3400</v>
      </c>
      <c r="L233" s="93">
        <v>1</v>
      </c>
      <c r="M233" s="93">
        <v>1</v>
      </c>
      <c r="N233" s="94">
        <v>100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100</v>
      </c>
    </row>
    <row r="234" spans="1:26" ht="14.25">
      <c r="A234" s="93">
        <v>38</v>
      </c>
      <c r="B234" s="93" t="s">
        <v>106</v>
      </c>
      <c r="C234" s="93">
        <v>3</v>
      </c>
      <c r="D234" s="93">
        <v>7</v>
      </c>
      <c r="E234" s="93">
        <v>3</v>
      </c>
      <c r="F234" s="93">
        <v>0</v>
      </c>
      <c r="G234" s="93">
        <v>4</v>
      </c>
      <c r="H234" s="93" t="s">
        <v>33</v>
      </c>
      <c r="I234" s="93" t="s">
        <v>23</v>
      </c>
      <c r="J234" s="93">
        <v>3404</v>
      </c>
      <c r="K234" s="93">
        <v>3404</v>
      </c>
      <c r="L234" s="93">
        <v>1</v>
      </c>
      <c r="M234" s="93">
        <v>1</v>
      </c>
      <c r="N234" s="94">
        <v>100</v>
      </c>
      <c r="O234" s="1">
        <v>2</v>
      </c>
      <c r="P234" s="1">
        <v>0</v>
      </c>
      <c r="Q234" s="1">
        <v>0</v>
      </c>
      <c r="R234" s="1">
        <v>2</v>
      </c>
      <c r="S234" s="1">
        <v>61</v>
      </c>
      <c r="T234" s="1">
        <v>0</v>
      </c>
      <c r="U234" s="1">
        <v>0</v>
      </c>
      <c r="V234" s="1">
        <v>0</v>
      </c>
      <c r="W234" s="1">
        <v>0</v>
      </c>
      <c r="X234" s="1">
        <v>35</v>
      </c>
      <c r="Y234" s="1">
        <v>0</v>
      </c>
      <c r="Z234" s="1">
        <v>0</v>
      </c>
    </row>
    <row r="235" spans="1:26" ht="14.25">
      <c r="A235" s="93">
        <v>38</v>
      </c>
      <c r="B235" s="93" t="s">
        <v>106</v>
      </c>
      <c r="C235" s="93">
        <v>3</v>
      </c>
      <c r="D235" s="93">
        <v>7</v>
      </c>
      <c r="E235" s="93">
        <v>3</v>
      </c>
      <c r="F235" s="93">
        <v>0</v>
      </c>
      <c r="G235" s="93">
        <v>4</v>
      </c>
      <c r="H235" s="93" t="s">
        <v>33</v>
      </c>
      <c r="I235" s="93" t="s">
        <v>23</v>
      </c>
      <c r="J235" s="93">
        <v>3405</v>
      </c>
      <c r="K235" s="93">
        <v>3400</v>
      </c>
      <c r="L235" s="93">
        <v>1</v>
      </c>
      <c r="M235" s="93">
        <v>1</v>
      </c>
      <c r="N235" s="94">
        <v>100</v>
      </c>
      <c r="O235" s="1">
        <v>0</v>
      </c>
      <c r="P235" s="1">
        <v>0</v>
      </c>
      <c r="Q235" s="1">
        <v>10</v>
      </c>
      <c r="R235" s="1">
        <v>10</v>
      </c>
      <c r="S235" s="1">
        <v>10</v>
      </c>
      <c r="T235" s="1">
        <v>10</v>
      </c>
      <c r="U235" s="1">
        <v>10</v>
      </c>
      <c r="V235" s="1">
        <v>10</v>
      </c>
      <c r="W235" s="1">
        <v>10</v>
      </c>
      <c r="X235" s="1">
        <v>10</v>
      </c>
      <c r="Y235" s="1">
        <v>10</v>
      </c>
      <c r="Z235" s="1">
        <v>10</v>
      </c>
    </row>
    <row r="236" spans="1:26" ht="14.25">
      <c r="A236" s="93">
        <v>38</v>
      </c>
      <c r="B236" s="93" t="s">
        <v>106</v>
      </c>
      <c r="C236" s="93">
        <v>3</v>
      </c>
      <c r="D236" s="93">
        <v>7</v>
      </c>
      <c r="E236" s="93">
        <v>3</v>
      </c>
      <c r="F236" s="93">
        <v>0</v>
      </c>
      <c r="G236" s="93">
        <v>4</v>
      </c>
      <c r="H236" s="93" t="s">
        <v>33</v>
      </c>
      <c r="I236" s="93" t="s">
        <v>23</v>
      </c>
      <c r="J236" s="93">
        <v>3407</v>
      </c>
      <c r="K236" s="93">
        <v>3400</v>
      </c>
      <c r="L236" s="93">
        <v>1</v>
      </c>
      <c r="M236" s="93">
        <v>1</v>
      </c>
      <c r="N236" s="94">
        <v>100</v>
      </c>
      <c r="O236" s="1">
        <v>0</v>
      </c>
      <c r="P236" s="1">
        <v>50</v>
      </c>
      <c r="Q236" s="1">
        <v>0</v>
      </c>
      <c r="R236" s="1">
        <v>0</v>
      </c>
      <c r="S236" s="1">
        <v>0</v>
      </c>
      <c r="T236" s="1">
        <v>50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</row>
    <row r="237" spans="1:26" ht="14.25">
      <c r="A237" s="93">
        <v>38</v>
      </c>
      <c r="B237" s="93" t="s">
        <v>106</v>
      </c>
      <c r="C237" s="93">
        <v>3</v>
      </c>
      <c r="D237" s="93">
        <v>7</v>
      </c>
      <c r="E237" s="93">
        <v>3</v>
      </c>
      <c r="F237" s="93">
        <v>0</v>
      </c>
      <c r="G237" s="93">
        <v>4</v>
      </c>
      <c r="H237" s="93" t="s">
        <v>33</v>
      </c>
      <c r="I237" s="93" t="s">
        <v>23</v>
      </c>
      <c r="J237" s="93">
        <v>3409</v>
      </c>
      <c r="K237" s="93">
        <v>3409</v>
      </c>
      <c r="L237" s="93">
        <v>1</v>
      </c>
      <c r="M237" s="93">
        <v>1</v>
      </c>
      <c r="N237" s="94">
        <v>100</v>
      </c>
      <c r="O237" s="1">
        <v>0</v>
      </c>
      <c r="P237" s="1">
        <v>34</v>
      </c>
      <c r="Q237" s="1">
        <v>0</v>
      </c>
      <c r="R237" s="1">
        <v>0</v>
      </c>
      <c r="S237" s="1">
        <v>0</v>
      </c>
      <c r="T237" s="1">
        <v>33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33</v>
      </c>
    </row>
    <row r="238" spans="1:26" ht="14.25">
      <c r="A238" s="93">
        <v>38</v>
      </c>
      <c r="B238" s="93" t="s">
        <v>106</v>
      </c>
      <c r="C238" s="93">
        <v>3</v>
      </c>
      <c r="D238" s="93">
        <v>7</v>
      </c>
      <c r="E238" s="93">
        <v>3</v>
      </c>
      <c r="F238" s="93">
        <v>0</v>
      </c>
      <c r="G238" s="93">
        <v>4</v>
      </c>
      <c r="H238" s="93" t="s">
        <v>33</v>
      </c>
      <c r="I238" s="93" t="s">
        <v>23</v>
      </c>
      <c r="J238" s="93">
        <v>3413</v>
      </c>
      <c r="K238" s="93">
        <v>3400</v>
      </c>
      <c r="L238" s="93">
        <v>1</v>
      </c>
      <c r="M238" s="93">
        <v>1</v>
      </c>
      <c r="N238" s="94">
        <v>100</v>
      </c>
      <c r="O238" s="1">
        <v>0</v>
      </c>
      <c r="P238" s="1">
        <v>0</v>
      </c>
      <c r="Q238" s="1">
        <v>33</v>
      </c>
      <c r="R238" s="1">
        <v>0</v>
      </c>
      <c r="S238" s="1">
        <v>0</v>
      </c>
      <c r="T238" s="1">
        <v>33</v>
      </c>
      <c r="U238" s="1">
        <v>0</v>
      </c>
      <c r="V238" s="1">
        <v>0</v>
      </c>
      <c r="W238" s="1">
        <v>0</v>
      </c>
      <c r="X238" s="1">
        <v>34</v>
      </c>
      <c r="Y238" s="1">
        <v>0</v>
      </c>
      <c r="Z238" s="1">
        <v>0</v>
      </c>
    </row>
    <row r="239" spans="1:26" ht="14.25">
      <c r="A239" s="93">
        <v>38</v>
      </c>
      <c r="B239" s="93" t="s">
        <v>106</v>
      </c>
      <c r="C239" s="93">
        <v>3</v>
      </c>
      <c r="D239" s="93">
        <v>7</v>
      </c>
      <c r="E239" s="93">
        <v>3</v>
      </c>
      <c r="F239" s="93">
        <v>0</v>
      </c>
      <c r="G239" s="93">
        <v>4</v>
      </c>
      <c r="H239" s="93" t="s">
        <v>33</v>
      </c>
      <c r="I239" s="93" t="s">
        <v>23</v>
      </c>
      <c r="J239" s="93">
        <v>3414</v>
      </c>
      <c r="K239" s="93">
        <v>3414</v>
      </c>
      <c r="L239" s="93">
        <v>1</v>
      </c>
      <c r="M239" s="93">
        <v>1</v>
      </c>
      <c r="N239" s="94">
        <v>100</v>
      </c>
      <c r="O239" s="1">
        <v>33</v>
      </c>
      <c r="P239" s="1">
        <v>0</v>
      </c>
      <c r="Q239" s="1">
        <v>0</v>
      </c>
      <c r="R239" s="1">
        <v>0</v>
      </c>
      <c r="S239" s="1">
        <v>33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34</v>
      </c>
      <c r="Z239" s="1">
        <v>0</v>
      </c>
    </row>
    <row r="240" spans="1:26" ht="14.25">
      <c r="A240" s="93">
        <v>38</v>
      </c>
      <c r="B240" s="93" t="s">
        <v>106</v>
      </c>
      <c r="C240" s="93">
        <v>3</v>
      </c>
      <c r="D240" s="93">
        <v>7</v>
      </c>
      <c r="E240" s="93">
        <v>3</v>
      </c>
      <c r="F240" s="93">
        <v>0</v>
      </c>
      <c r="G240" s="93">
        <v>4</v>
      </c>
      <c r="H240" s="93" t="s">
        <v>33</v>
      </c>
      <c r="I240" s="93" t="s">
        <v>23</v>
      </c>
      <c r="J240" s="93">
        <v>3418</v>
      </c>
      <c r="K240" s="93">
        <v>3418</v>
      </c>
      <c r="L240" s="93">
        <v>1</v>
      </c>
      <c r="M240" s="93">
        <v>1</v>
      </c>
      <c r="N240" s="94">
        <v>100</v>
      </c>
      <c r="O240" s="1">
        <v>8</v>
      </c>
      <c r="P240" s="1">
        <v>8</v>
      </c>
      <c r="Q240" s="1">
        <v>9</v>
      </c>
      <c r="R240" s="1">
        <v>8</v>
      </c>
      <c r="S240" s="1">
        <v>8</v>
      </c>
      <c r="T240" s="1">
        <v>9</v>
      </c>
      <c r="U240" s="1">
        <v>8</v>
      </c>
      <c r="V240" s="1">
        <v>8</v>
      </c>
      <c r="W240" s="1">
        <v>9</v>
      </c>
      <c r="X240" s="1">
        <v>8</v>
      </c>
      <c r="Y240" s="1">
        <v>8</v>
      </c>
      <c r="Z240" s="1">
        <v>9</v>
      </c>
    </row>
    <row r="241" spans="1:26" ht="14.25">
      <c r="A241" s="93">
        <v>38</v>
      </c>
      <c r="B241" s="93" t="s">
        <v>106</v>
      </c>
      <c r="C241" s="93">
        <v>3</v>
      </c>
      <c r="D241" s="93">
        <v>7</v>
      </c>
      <c r="E241" s="93">
        <v>3</v>
      </c>
      <c r="F241" s="93">
        <v>0</v>
      </c>
      <c r="G241" s="93">
        <v>4</v>
      </c>
      <c r="H241" s="93" t="s">
        <v>33</v>
      </c>
      <c r="I241" s="93" t="s">
        <v>23</v>
      </c>
      <c r="J241" s="93">
        <v>3501</v>
      </c>
      <c r="K241" s="93">
        <v>3500</v>
      </c>
      <c r="L241" s="93">
        <v>1</v>
      </c>
      <c r="M241" s="93">
        <v>1</v>
      </c>
      <c r="N241" s="94">
        <v>100</v>
      </c>
      <c r="O241" s="1">
        <v>0</v>
      </c>
      <c r="P241" s="1">
        <v>0</v>
      </c>
      <c r="Q241" s="1">
        <v>33</v>
      </c>
      <c r="R241" s="1">
        <v>0</v>
      </c>
      <c r="S241" s="1">
        <v>0</v>
      </c>
      <c r="T241" s="1">
        <v>33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34</v>
      </c>
    </row>
    <row r="242" spans="1:26" ht="14.25">
      <c r="A242" s="93">
        <v>38</v>
      </c>
      <c r="B242" s="93" t="s">
        <v>106</v>
      </c>
      <c r="C242" s="93">
        <v>3</v>
      </c>
      <c r="D242" s="93">
        <v>7</v>
      </c>
      <c r="E242" s="93">
        <v>3</v>
      </c>
      <c r="F242" s="93">
        <v>0</v>
      </c>
      <c r="G242" s="93">
        <v>4</v>
      </c>
      <c r="H242" s="93" t="s">
        <v>33</v>
      </c>
      <c r="I242" s="93" t="s">
        <v>23</v>
      </c>
      <c r="J242" s="93">
        <v>3502</v>
      </c>
      <c r="K242" s="93">
        <v>3500</v>
      </c>
      <c r="L242" s="93">
        <v>1</v>
      </c>
      <c r="M242" s="93">
        <v>1</v>
      </c>
      <c r="N242" s="94">
        <v>100</v>
      </c>
      <c r="O242" s="1">
        <v>0</v>
      </c>
      <c r="P242" s="1">
        <v>33</v>
      </c>
      <c r="Q242" s="1">
        <v>0</v>
      </c>
      <c r="R242" s="1">
        <v>0</v>
      </c>
      <c r="S242" s="1">
        <v>33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34</v>
      </c>
      <c r="Z242" s="1">
        <v>0</v>
      </c>
    </row>
    <row r="243" spans="1:26" ht="14.25">
      <c r="A243" s="93">
        <v>38</v>
      </c>
      <c r="B243" s="93" t="s">
        <v>106</v>
      </c>
      <c r="C243" s="93">
        <v>3</v>
      </c>
      <c r="D243" s="93">
        <v>7</v>
      </c>
      <c r="E243" s="93">
        <v>3</v>
      </c>
      <c r="F243" s="93">
        <v>0</v>
      </c>
      <c r="G243" s="93">
        <v>4</v>
      </c>
      <c r="H243" s="93" t="s">
        <v>33</v>
      </c>
      <c r="I243" s="93" t="s">
        <v>23</v>
      </c>
      <c r="J243" s="93">
        <v>3503</v>
      </c>
      <c r="K243" s="93">
        <v>3500</v>
      </c>
      <c r="L243" s="93">
        <v>1</v>
      </c>
      <c r="M243" s="93">
        <v>1</v>
      </c>
      <c r="N243" s="94">
        <v>100</v>
      </c>
      <c r="O243" s="1">
        <v>0</v>
      </c>
      <c r="P243" s="1">
        <v>0</v>
      </c>
      <c r="Q243" s="1">
        <v>0</v>
      </c>
      <c r="R243" s="1">
        <v>50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50</v>
      </c>
      <c r="Y243" s="1">
        <v>0</v>
      </c>
      <c r="Z243" s="1">
        <v>0</v>
      </c>
    </row>
    <row r="244" spans="1:26" ht="14.25">
      <c r="A244" s="93">
        <v>38</v>
      </c>
      <c r="B244" s="93" t="s">
        <v>106</v>
      </c>
      <c r="C244" s="93">
        <v>3</v>
      </c>
      <c r="D244" s="93">
        <v>7</v>
      </c>
      <c r="E244" s="93">
        <v>3</v>
      </c>
      <c r="F244" s="93">
        <v>0</v>
      </c>
      <c r="G244" s="93">
        <v>4</v>
      </c>
      <c r="H244" s="93" t="s">
        <v>33</v>
      </c>
      <c r="I244" s="93" t="s">
        <v>23</v>
      </c>
      <c r="J244" s="93">
        <v>3504</v>
      </c>
      <c r="K244" s="93">
        <v>3500</v>
      </c>
      <c r="L244" s="93">
        <v>1</v>
      </c>
      <c r="M244" s="93">
        <v>1</v>
      </c>
      <c r="N244" s="94">
        <v>100</v>
      </c>
      <c r="O244" s="1">
        <v>13</v>
      </c>
      <c r="P244" s="1">
        <v>0</v>
      </c>
      <c r="Q244" s="1">
        <v>0</v>
      </c>
      <c r="R244" s="1">
        <v>0</v>
      </c>
      <c r="S244" s="1">
        <v>0</v>
      </c>
      <c r="T244" s="1">
        <v>62</v>
      </c>
      <c r="U244" s="1">
        <v>0</v>
      </c>
      <c r="V244" s="1">
        <v>0</v>
      </c>
      <c r="W244" s="1">
        <v>0</v>
      </c>
      <c r="X244" s="1">
        <v>0</v>
      </c>
      <c r="Y244" s="1">
        <v>25</v>
      </c>
      <c r="Z244" s="1">
        <v>0</v>
      </c>
    </row>
    <row r="245" spans="1:26" ht="14.25">
      <c r="A245" s="93">
        <v>38</v>
      </c>
      <c r="B245" s="93" t="s">
        <v>106</v>
      </c>
      <c r="C245" s="93">
        <v>3</v>
      </c>
      <c r="D245" s="93">
        <v>7</v>
      </c>
      <c r="E245" s="93">
        <v>3</v>
      </c>
      <c r="F245" s="93">
        <v>0</v>
      </c>
      <c r="G245" s="93">
        <v>4</v>
      </c>
      <c r="H245" s="93" t="s">
        <v>33</v>
      </c>
      <c r="I245" s="93" t="s">
        <v>23</v>
      </c>
      <c r="J245" s="93">
        <v>3505</v>
      </c>
      <c r="K245" s="93">
        <v>3500</v>
      </c>
      <c r="L245" s="93">
        <v>1</v>
      </c>
      <c r="M245" s="93">
        <v>1</v>
      </c>
      <c r="N245" s="94">
        <v>100</v>
      </c>
      <c r="O245" s="1">
        <v>0</v>
      </c>
      <c r="P245" s="1">
        <v>13</v>
      </c>
      <c r="Q245" s="1">
        <v>0</v>
      </c>
      <c r="R245" s="1">
        <v>0</v>
      </c>
      <c r="S245" s="1">
        <v>0</v>
      </c>
      <c r="T245" s="1">
        <v>62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25</v>
      </c>
    </row>
    <row r="246" spans="1:26" ht="14.25">
      <c r="A246" s="93">
        <v>38</v>
      </c>
      <c r="B246" s="93" t="s">
        <v>106</v>
      </c>
      <c r="C246" s="93">
        <v>3</v>
      </c>
      <c r="D246" s="93">
        <v>7</v>
      </c>
      <c r="E246" s="93">
        <v>3</v>
      </c>
      <c r="F246" s="93">
        <v>0</v>
      </c>
      <c r="G246" s="93">
        <v>4</v>
      </c>
      <c r="H246" s="93" t="s">
        <v>33</v>
      </c>
      <c r="I246" s="93" t="s">
        <v>23</v>
      </c>
      <c r="J246" s="93">
        <v>3506</v>
      </c>
      <c r="K246" s="93">
        <v>3500</v>
      </c>
      <c r="L246" s="93">
        <v>1</v>
      </c>
      <c r="M246" s="93">
        <v>1</v>
      </c>
      <c r="N246" s="94">
        <v>100</v>
      </c>
      <c r="O246" s="1">
        <v>33</v>
      </c>
      <c r="P246" s="1">
        <v>0</v>
      </c>
      <c r="Q246" s="1">
        <v>0</v>
      </c>
      <c r="R246" s="1">
        <v>0</v>
      </c>
      <c r="S246" s="1">
        <v>0</v>
      </c>
      <c r="T246" s="1">
        <v>33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34</v>
      </c>
    </row>
    <row r="247" spans="1:26" ht="14.25">
      <c r="A247" s="93">
        <v>38</v>
      </c>
      <c r="B247" s="93" t="s">
        <v>106</v>
      </c>
      <c r="C247" s="93">
        <v>3</v>
      </c>
      <c r="D247" s="93">
        <v>7</v>
      </c>
      <c r="E247" s="93">
        <v>3</v>
      </c>
      <c r="F247" s="93">
        <v>0</v>
      </c>
      <c r="G247" s="93">
        <v>4</v>
      </c>
      <c r="H247" s="93" t="s">
        <v>33</v>
      </c>
      <c r="I247" s="93" t="s">
        <v>23</v>
      </c>
      <c r="J247" s="93">
        <v>3602</v>
      </c>
      <c r="K247" s="93">
        <v>3600</v>
      </c>
      <c r="L247" s="93">
        <v>1</v>
      </c>
      <c r="M247" s="93">
        <v>1</v>
      </c>
      <c r="N247" s="94">
        <v>100</v>
      </c>
      <c r="O247" s="1">
        <v>0</v>
      </c>
      <c r="P247" s="1">
        <v>0</v>
      </c>
      <c r="Q247" s="1">
        <v>25</v>
      </c>
      <c r="R247" s="1">
        <v>0</v>
      </c>
      <c r="S247" s="1">
        <v>0</v>
      </c>
      <c r="T247" s="1">
        <v>0</v>
      </c>
      <c r="U247" s="1">
        <v>25</v>
      </c>
      <c r="V247" s="1">
        <v>0</v>
      </c>
      <c r="W247" s="1">
        <v>0</v>
      </c>
      <c r="X247" s="1">
        <v>0</v>
      </c>
      <c r="Y247" s="1">
        <v>25</v>
      </c>
      <c r="Z247" s="1">
        <v>25</v>
      </c>
    </row>
    <row r="248" spans="1:26" ht="14.25">
      <c r="A248" s="93">
        <v>38</v>
      </c>
      <c r="B248" s="93" t="s">
        <v>106</v>
      </c>
      <c r="C248" s="93">
        <v>3</v>
      </c>
      <c r="D248" s="93">
        <v>7</v>
      </c>
      <c r="E248" s="93">
        <v>3</v>
      </c>
      <c r="F248" s="93">
        <v>0</v>
      </c>
      <c r="G248" s="93">
        <v>4</v>
      </c>
      <c r="H248" s="93" t="s">
        <v>33</v>
      </c>
      <c r="I248" s="93" t="s">
        <v>23</v>
      </c>
      <c r="J248" s="93">
        <v>3804</v>
      </c>
      <c r="K248" s="93">
        <v>3804</v>
      </c>
      <c r="L248" s="93">
        <v>1</v>
      </c>
      <c r="M248" s="93">
        <v>1</v>
      </c>
      <c r="N248" s="94">
        <v>100</v>
      </c>
      <c r="O248" s="1">
        <v>0</v>
      </c>
      <c r="P248" s="1">
        <v>0</v>
      </c>
      <c r="Q248" s="1">
        <v>0</v>
      </c>
      <c r="R248" s="1">
        <v>0</v>
      </c>
      <c r="S248" s="1">
        <v>100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ht="14.25">
      <c r="A249" s="93">
        <v>38</v>
      </c>
      <c r="B249" s="93" t="s">
        <v>106</v>
      </c>
      <c r="C249" s="93">
        <v>3</v>
      </c>
      <c r="D249" s="93">
        <v>7</v>
      </c>
      <c r="E249" s="93">
        <v>3</v>
      </c>
      <c r="F249" s="93">
        <v>0</v>
      </c>
      <c r="G249" s="93">
        <v>4</v>
      </c>
      <c r="H249" s="93" t="s">
        <v>33</v>
      </c>
      <c r="I249" s="93" t="s">
        <v>23</v>
      </c>
      <c r="J249" s="93">
        <v>3811</v>
      </c>
      <c r="K249" s="93">
        <v>3811</v>
      </c>
      <c r="L249" s="93">
        <v>1</v>
      </c>
      <c r="M249" s="93">
        <v>1</v>
      </c>
      <c r="N249" s="94">
        <v>100</v>
      </c>
      <c r="O249" s="1">
        <v>5</v>
      </c>
      <c r="P249" s="1">
        <v>8</v>
      </c>
      <c r="Q249" s="1">
        <v>13</v>
      </c>
      <c r="R249" s="1">
        <v>8</v>
      </c>
      <c r="S249" s="1">
        <v>4</v>
      </c>
      <c r="T249" s="1">
        <v>8</v>
      </c>
      <c r="U249" s="1">
        <v>13</v>
      </c>
      <c r="V249" s="1">
        <v>8</v>
      </c>
      <c r="W249" s="1">
        <v>4</v>
      </c>
      <c r="X249" s="1">
        <v>8</v>
      </c>
      <c r="Y249" s="1">
        <v>13</v>
      </c>
      <c r="Z249" s="1">
        <v>8</v>
      </c>
    </row>
    <row r="250" spans="1:26" ht="14.25">
      <c r="A250" s="93">
        <v>38</v>
      </c>
      <c r="B250" s="93" t="s">
        <v>106</v>
      </c>
      <c r="C250" s="93">
        <v>3</v>
      </c>
      <c r="D250" s="93">
        <v>7</v>
      </c>
      <c r="E250" s="93">
        <v>3</v>
      </c>
      <c r="F250" s="93">
        <v>0</v>
      </c>
      <c r="G250" s="93">
        <v>4</v>
      </c>
      <c r="H250" s="93" t="s">
        <v>33</v>
      </c>
      <c r="I250" s="93" t="s">
        <v>23</v>
      </c>
      <c r="J250" s="93">
        <v>3813</v>
      </c>
      <c r="K250" s="93">
        <v>3813</v>
      </c>
      <c r="L250" s="93">
        <v>1</v>
      </c>
      <c r="M250" s="93">
        <v>1</v>
      </c>
      <c r="N250" s="94">
        <v>100</v>
      </c>
      <c r="O250" s="1">
        <v>6</v>
      </c>
      <c r="P250" s="1">
        <v>11</v>
      </c>
      <c r="Q250" s="1">
        <v>6</v>
      </c>
      <c r="R250" s="1">
        <v>11</v>
      </c>
      <c r="S250" s="1">
        <v>6</v>
      </c>
      <c r="T250" s="1">
        <v>11</v>
      </c>
      <c r="U250" s="1">
        <v>6</v>
      </c>
      <c r="V250" s="1">
        <v>11</v>
      </c>
      <c r="W250" s="1">
        <v>6</v>
      </c>
      <c r="X250" s="1">
        <v>11</v>
      </c>
      <c r="Y250" s="1">
        <v>6</v>
      </c>
      <c r="Z250" s="1">
        <v>9</v>
      </c>
    </row>
    <row r="251" spans="1:26" ht="14.25">
      <c r="A251" s="93">
        <v>38</v>
      </c>
      <c r="B251" s="93" t="s">
        <v>106</v>
      </c>
      <c r="C251" s="93">
        <v>3</v>
      </c>
      <c r="D251" s="93">
        <v>7</v>
      </c>
      <c r="E251" s="93">
        <v>3</v>
      </c>
      <c r="F251" s="93">
        <v>0</v>
      </c>
      <c r="G251" s="93">
        <v>4</v>
      </c>
      <c r="H251" s="93" t="s">
        <v>33</v>
      </c>
      <c r="I251" s="93" t="s">
        <v>23</v>
      </c>
      <c r="J251" s="93">
        <v>3817</v>
      </c>
      <c r="K251" s="93">
        <v>3817</v>
      </c>
      <c r="L251" s="93">
        <v>1</v>
      </c>
      <c r="M251" s="93">
        <v>1</v>
      </c>
      <c r="N251" s="94">
        <v>100</v>
      </c>
      <c r="O251" s="1">
        <v>0</v>
      </c>
      <c r="P251" s="1">
        <v>9</v>
      </c>
      <c r="Q251" s="1">
        <v>9</v>
      </c>
      <c r="R251" s="1">
        <v>12</v>
      </c>
      <c r="S251" s="1">
        <v>9</v>
      </c>
      <c r="T251" s="1">
        <v>9</v>
      </c>
      <c r="U251" s="1">
        <v>9</v>
      </c>
      <c r="V251" s="1">
        <v>9</v>
      </c>
      <c r="W251" s="1">
        <v>9</v>
      </c>
      <c r="X251" s="1">
        <v>9</v>
      </c>
      <c r="Y251" s="1">
        <v>9</v>
      </c>
      <c r="Z251" s="1">
        <v>7</v>
      </c>
    </row>
    <row r="252" spans="1:26" ht="14.25">
      <c r="A252" s="93">
        <v>38</v>
      </c>
      <c r="B252" s="93" t="s">
        <v>106</v>
      </c>
      <c r="C252" s="93">
        <v>3</v>
      </c>
      <c r="D252" s="93">
        <v>7</v>
      </c>
      <c r="E252" s="93">
        <v>3</v>
      </c>
      <c r="F252" s="93">
        <v>0</v>
      </c>
      <c r="G252" s="93">
        <v>4</v>
      </c>
      <c r="H252" s="93" t="s">
        <v>33</v>
      </c>
      <c r="I252" s="93" t="s">
        <v>23</v>
      </c>
      <c r="J252" s="93">
        <v>3819</v>
      </c>
      <c r="K252" s="93">
        <v>3819</v>
      </c>
      <c r="L252" s="93">
        <v>1</v>
      </c>
      <c r="M252" s="93">
        <v>1</v>
      </c>
      <c r="N252" s="94">
        <v>100</v>
      </c>
      <c r="O252" s="1">
        <v>0</v>
      </c>
      <c r="P252" s="1">
        <v>20</v>
      </c>
      <c r="Q252" s="1">
        <v>20</v>
      </c>
      <c r="R252" s="1">
        <v>0</v>
      </c>
      <c r="S252" s="1">
        <v>0</v>
      </c>
      <c r="T252" s="1">
        <v>20</v>
      </c>
      <c r="U252" s="1">
        <v>0</v>
      </c>
      <c r="V252" s="1">
        <v>20</v>
      </c>
      <c r="W252" s="1">
        <v>0</v>
      </c>
      <c r="X252" s="1">
        <v>20</v>
      </c>
      <c r="Y252" s="1">
        <v>0</v>
      </c>
      <c r="Z252" s="1">
        <v>0</v>
      </c>
    </row>
    <row r="253" spans="1:26" ht="14.25">
      <c r="A253" s="93">
        <v>38</v>
      </c>
      <c r="B253" s="93" t="s">
        <v>106</v>
      </c>
      <c r="C253" s="93">
        <v>3</v>
      </c>
      <c r="D253" s="93">
        <v>7</v>
      </c>
      <c r="E253" s="93">
        <v>3</v>
      </c>
      <c r="F253" s="93">
        <v>0</v>
      </c>
      <c r="G253" s="93">
        <v>4</v>
      </c>
      <c r="H253" s="93" t="s">
        <v>33</v>
      </c>
      <c r="I253" s="93" t="s">
        <v>23</v>
      </c>
      <c r="J253" s="93">
        <v>3903</v>
      </c>
      <c r="K253" s="93">
        <v>3900</v>
      </c>
      <c r="L253" s="93">
        <v>1</v>
      </c>
      <c r="M253" s="93">
        <v>1</v>
      </c>
      <c r="N253" s="94">
        <v>100</v>
      </c>
      <c r="O253" s="1">
        <v>0</v>
      </c>
      <c r="P253" s="1">
        <v>0</v>
      </c>
      <c r="Q253" s="1">
        <v>17</v>
      </c>
      <c r="R253" s="1">
        <v>0</v>
      </c>
      <c r="S253" s="1">
        <v>0</v>
      </c>
      <c r="T253" s="1">
        <v>17</v>
      </c>
      <c r="U253" s="1">
        <v>50</v>
      </c>
      <c r="V253" s="1">
        <v>0</v>
      </c>
      <c r="W253" s="1">
        <v>0</v>
      </c>
      <c r="X253" s="1">
        <v>0</v>
      </c>
      <c r="Y253" s="1">
        <v>16</v>
      </c>
      <c r="Z253" s="1">
        <v>0</v>
      </c>
    </row>
    <row r="254" spans="1:26" ht="14.25">
      <c r="A254" s="93">
        <v>38</v>
      </c>
      <c r="B254" s="93" t="s">
        <v>106</v>
      </c>
      <c r="C254" s="93">
        <v>3</v>
      </c>
      <c r="D254" s="93">
        <v>7</v>
      </c>
      <c r="E254" s="93">
        <v>3</v>
      </c>
      <c r="F254" s="93">
        <v>0</v>
      </c>
      <c r="G254" s="93">
        <v>4</v>
      </c>
      <c r="H254" s="93" t="s">
        <v>33</v>
      </c>
      <c r="I254" s="93" t="s">
        <v>23</v>
      </c>
      <c r="J254" s="93">
        <v>3905</v>
      </c>
      <c r="K254" s="93">
        <v>3900</v>
      </c>
      <c r="L254" s="93">
        <v>1</v>
      </c>
      <c r="M254" s="93">
        <v>1</v>
      </c>
      <c r="N254" s="94">
        <v>100</v>
      </c>
      <c r="O254" s="1">
        <v>0</v>
      </c>
      <c r="P254" s="1">
        <v>0</v>
      </c>
      <c r="Q254" s="1">
        <v>0</v>
      </c>
      <c r="R254" s="1">
        <v>47</v>
      </c>
      <c r="S254" s="1">
        <v>0</v>
      </c>
      <c r="T254" s="1">
        <v>0</v>
      </c>
      <c r="U254" s="1">
        <v>0</v>
      </c>
      <c r="V254" s="1">
        <v>53</v>
      </c>
      <c r="W254" s="1">
        <v>0</v>
      </c>
      <c r="X254" s="1">
        <v>0</v>
      </c>
      <c r="Y254" s="1">
        <v>0</v>
      </c>
      <c r="Z254" s="1">
        <v>0</v>
      </c>
    </row>
    <row r="255" spans="1:26" ht="14.25">
      <c r="A255" s="93">
        <v>38</v>
      </c>
      <c r="B255" s="93" t="s">
        <v>106</v>
      </c>
      <c r="C255" s="93">
        <v>3</v>
      </c>
      <c r="D255" s="93">
        <v>7</v>
      </c>
      <c r="E255" s="93">
        <v>1</v>
      </c>
      <c r="F255" s="93">
        <v>0</v>
      </c>
      <c r="G255" s="93">
        <v>8</v>
      </c>
      <c r="H255" s="93" t="s">
        <v>34</v>
      </c>
      <c r="I255" s="93" t="s">
        <v>18</v>
      </c>
      <c r="J255" s="93">
        <v>4107</v>
      </c>
      <c r="K255" s="93">
        <v>4107</v>
      </c>
      <c r="L255" s="93">
        <v>1</v>
      </c>
      <c r="M255" s="93">
        <v>1</v>
      </c>
      <c r="N255" s="94">
        <v>100</v>
      </c>
      <c r="O255" s="1">
        <v>7</v>
      </c>
      <c r="P255" s="1">
        <v>9</v>
      </c>
      <c r="Q255" s="1">
        <v>9</v>
      </c>
      <c r="R255" s="1">
        <v>9</v>
      </c>
      <c r="S255" s="1">
        <v>10</v>
      </c>
      <c r="T255" s="1">
        <v>11</v>
      </c>
      <c r="U255" s="1">
        <v>10</v>
      </c>
      <c r="V255" s="1">
        <v>6</v>
      </c>
      <c r="W255" s="1">
        <v>6</v>
      </c>
      <c r="X255" s="1">
        <v>11</v>
      </c>
      <c r="Y255" s="1">
        <v>6</v>
      </c>
      <c r="Z255" s="1">
        <v>6</v>
      </c>
    </row>
  </sheetData>
  <sheetProtection/>
  <mergeCells count="6">
    <mergeCell ref="B1:V1"/>
    <mergeCell ref="B4:O4"/>
    <mergeCell ref="D7:Q7"/>
    <mergeCell ref="B5:V5"/>
    <mergeCell ref="B3:V3"/>
    <mergeCell ref="B2:V2"/>
  </mergeCells>
  <printOptions horizontalCentered="1" verticalCentered="1"/>
  <pageMargins left="0.1968503937007874" right="0.1968503937007874" top="0.7480314960629921" bottom="0.3937007874015748" header="0.31496062992125984" footer="0.31496062992125984"/>
  <pageSetup horizontalDpi="600" verticalDpi="600" orientation="landscape" scale="62" r:id="rId4"/>
  <drawing r:id="rId3"/>
  <legacyDrawing r:id="rId2"/>
  <oleObjects>
    <oleObject progId="Word.Picture.8" shapeId="34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volvera</dc:creator>
  <cp:keywords/>
  <dc:description/>
  <cp:lastModifiedBy>Administracion</cp:lastModifiedBy>
  <cp:lastPrinted>2010-09-22T16:55:41Z</cp:lastPrinted>
  <dcterms:created xsi:type="dcterms:W3CDTF">2008-07-17T22:57:40Z</dcterms:created>
  <dcterms:modified xsi:type="dcterms:W3CDTF">2010-10-01T22:18:45Z</dcterms:modified>
  <cp:category/>
  <cp:version/>
  <cp:contentType/>
  <cp:contentStatus/>
</cp:coreProperties>
</file>